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LT\JavnaNabava\Autotrolej\2019\JEDNOSTAVNA NABAVA\92-JEN-19-BOJE I LAKOVI\2.Pojašnjenje dokumentacije\"/>
    </mc:Choice>
  </mc:AlternateContent>
  <bookViews>
    <workbookView xWindow="-120" yWindow="-120" windowWidth="25440" windowHeight="15390" activeTab="2"/>
  </bookViews>
  <sheets>
    <sheet name="GR.1. - Lakovi i smole" sheetId="2" r:id="rId1"/>
    <sheet name="GR.1. - recepture" sheetId="5" r:id="rId2"/>
    <sheet name="GR.2 Boje,premazi i razređivač " sheetId="4" r:id="rId3"/>
  </sheets>
  <definedNames>
    <definedName name="_xlnm.Print_Area" localSheetId="0">'GR.1. - Lakovi i smole'!$A$1:$M$49</definedName>
    <definedName name="_xlnm.Print_Area" localSheetId="1">'GR.1. - recepture'!$A:$I</definedName>
    <definedName name="_xlnm.Print_Titles" localSheetId="0">'GR.1. - Lakovi i smole'!$13:$13</definedName>
    <definedName name="_xlnm.Print_Titles" localSheetId="1">'GR.1. - recepture'!$4:$4</definedName>
    <definedName name="_xlnm.Print_Titles" localSheetId="2">'GR.2 Boje,premazi i razređivač '!$13:$13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4" l="1"/>
  <c r="G26" i="4"/>
  <c r="G27" i="4"/>
  <c r="G28" i="4"/>
  <c r="G29" i="4"/>
  <c r="L25" i="4"/>
  <c r="L26" i="4"/>
  <c r="L27" i="4"/>
  <c r="M26" i="4" s="1"/>
  <c r="L28" i="4"/>
  <c r="L29" i="4"/>
  <c r="M28" i="4" l="1"/>
  <c r="M29" i="4"/>
  <c r="M27" i="4"/>
  <c r="M25" i="4"/>
  <c r="G36" i="2"/>
  <c r="G37" i="2"/>
  <c r="L36" i="2"/>
  <c r="L37" i="2"/>
  <c r="M37" i="2"/>
  <c r="M36" i="2" l="1"/>
  <c r="G14" i="4"/>
  <c r="G15" i="4"/>
  <c r="G16" i="4"/>
  <c r="G17" i="4"/>
  <c r="G18" i="4"/>
  <c r="G19" i="4"/>
  <c r="G20" i="4"/>
  <c r="G21" i="4"/>
  <c r="G22" i="4"/>
  <c r="G23" i="4"/>
  <c r="G24" i="4"/>
  <c r="L14" i="4" l="1"/>
  <c r="L15" i="4"/>
  <c r="L16" i="4"/>
  <c r="L17" i="4"/>
  <c r="L18" i="4"/>
  <c r="L19" i="4"/>
  <c r="L20" i="4"/>
  <c r="M20" i="4" s="1"/>
  <c r="L21" i="4"/>
  <c r="M21" i="4" s="1"/>
  <c r="L22" i="4"/>
  <c r="L23" i="4"/>
  <c r="L24" i="4"/>
  <c r="M22" i="4"/>
  <c r="G24" i="2"/>
  <c r="H6" i="5"/>
  <c r="H7" i="5"/>
  <c r="I7" i="5" s="1"/>
  <c r="H8" i="5"/>
  <c r="I8" i="5" s="1"/>
  <c r="H9" i="5"/>
  <c r="I9" i="5" s="1"/>
  <c r="H10" i="5"/>
  <c r="I10" i="5" s="1"/>
  <c r="H11" i="5"/>
  <c r="I11" i="5" s="1"/>
  <c r="H12" i="5"/>
  <c r="I12" i="5" s="1"/>
  <c r="H13" i="5"/>
  <c r="I13" i="5" s="1"/>
  <c r="H14" i="5"/>
  <c r="I14" i="5" s="1"/>
  <c r="H15" i="5"/>
  <c r="I15" i="5" s="1"/>
  <c r="I6" i="5"/>
  <c r="H5" i="5"/>
  <c r="I5" i="5" s="1"/>
  <c r="I16" i="5" l="1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I17" i="5" l="1"/>
  <c r="I18" i="5" s="1"/>
  <c r="G14" i="2"/>
  <c r="G25" i="2"/>
  <c r="G26" i="2"/>
  <c r="G31" i="2"/>
  <c r="G35" i="2"/>
  <c r="G34" i="2"/>
  <c r="G33" i="2"/>
  <c r="G32" i="2"/>
  <c r="G30" i="2"/>
  <c r="G29" i="2"/>
  <c r="G28" i="2"/>
  <c r="G27" i="2"/>
  <c r="G23" i="2"/>
  <c r="G22" i="2"/>
  <c r="G21" i="2"/>
  <c r="G20" i="2"/>
  <c r="G19" i="2"/>
  <c r="G18" i="2"/>
  <c r="G17" i="2"/>
  <c r="G16" i="2"/>
  <c r="G15" i="2"/>
  <c r="M24" i="4" l="1"/>
  <c r="M23" i="4"/>
  <c r="M19" i="4"/>
  <c r="M17" i="4"/>
  <c r="M15" i="4"/>
  <c r="M18" i="4"/>
  <c r="M16" i="4"/>
  <c r="M14" i="4"/>
  <c r="M32" i="4" s="1"/>
  <c r="M16" i="2"/>
  <c r="M18" i="2"/>
  <c r="M20" i="2"/>
  <c r="M22" i="2"/>
  <c r="M27" i="2"/>
  <c r="M29" i="2"/>
  <c r="M32" i="2"/>
  <c r="M34" i="2"/>
  <c r="M26" i="2"/>
  <c r="M15" i="2"/>
  <c r="M17" i="2"/>
  <c r="M19" i="2"/>
  <c r="M21" i="2"/>
  <c r="M23" i="2"/>
  <c r="M28" i="2"/>
  <c r="M30" i="2"/>
  <c r="M33" i="2"/>
  <c r="M35" i="2"/>
  <c r="M31" i="2"/>
  <c r="M25" i="2"/>
  <c r="M24" i="2"/>
  <c r="M14" i="2"/>
  <c r="M42" i="2" s="1"/>
  <c r="M43" i="2" l="1"/>
  <c r="M44" i="2" s="1"/>
  <c r="M33" i="4"/>
  <c r="M34" i="4" s="1"/>
</calcChain>
</file>

<file path=xl/sharedStrings.xml><?xml version="1.0" encoding="utf-8"?>
<sst xmlns="http://schemas.openxmlformats.org/spreadsheetml/2006/main" count="183" uniqueCount="140">
  <si>
    <t>Sjedište/prebivalište:</t>
  </si>
  <si>
    <t>Odgovorna  osoba  ponuditelja:</t>
  </si>
  <si>
    <t>Telefon:</t>
  </si>
  <si>
    <t>E-mail:</t>
  </si>
  <si>
    <t>Šifra</t>
  </si>
  <si>
    <t>Naziv</t>
  </si>
  <si>
    <t xml:space="preserve">LAK JEDNOKOMPONENTNI BRZOSUŠIVI ZA METAL </t>
  </si>
  <si>
    <t>Oznaka / Nijansa boje</t>
  </si>
  <si>
    <t>SREBRNI</t>
  </si>
  <si>
    <t>RB</t>
  </si>
  <si>
    <t>083-0060</t>
  </si>
  <si>
    <t xml:space="preserve">AUTOLAK 2K </t>
  </si>
  <si>
    <t xml:space="preserve">ORANŽ NOVI MAN RAL 2001 </t>
  </si>
  <si>
    <t>083-0063</t>
  </si>
  <si>
    <t xml:space="preserve">LAK JEDNOKOMPONENTNI BRZOSUŠIVI ZA METAL   </t>
  </si>
  <si>
    <t>CRNI SJAJNI</t>
  </si>
  <si>
    <t>083-0064</t>
  </si>
  <si>
    <t>CRNI MAT</t>
  </si>
  <si>
    <t>083-0068</t>
  </si>
  <si>
    <t>083-0069</t>
  </si>
  <si>
    <t xml:space="preserve">SLONOVA KOST                   
RAL 1001  </t>
  </si>
  <si>
    <t>083-0072</t>
  </si>
  <si>
    <t>083-0078</t>
  </si>
  <si>
    <t xml:space="preserve">ORANŽ MERCEDES                    
RAL 2001  </t>
  </si>
  <si>
    <t>083-0092</t>
  </si>
  <si>
    <t>AUTOLAK 2K  - RENAULT</t>
  </si>
  <si>
    <t xml:space="preserve">AUTOLAK 2K (ZA RUKOHVATE) </t>
  </si>
  <si>
    <t>083-0001</t>
  </si>
  <si>
    <t>085-0061</t>
  </si>
  <si>
    <t>083-0089</t>
  </si>
  <si>
    <t>RAZREĐIVAČ ZA AUTOLAK 2K</t>
  </si>
  <si>
    <t>083-0088</t>
  </si>
  <si>
    <t>UTVRĐIVAČ ZA 2K AUTOLAK</t>
  </si>
  <si>
    <t>087-0003</t>
  </si>
  <si>
    <t>AKRILNA IMPREGNACIJA</t>
  </si>
  <si>
    <t>083-0084</t>
  </si>
  <si>
    <t>083-0086</t>
  </si>
  <si>
    <t>NITRORAZREĐIVAČ</t>
  </si>
  <si>
    <t>083-0091</t>
  </si>
  <si>
    <t>TEMELJNI PREMAZ ZA JEDNOKOMPONENTNI BRZOSUŠIVI LAK</t>
  </si>
  <si>
    <t>109-0122</t>
  </si>
  <si>
    <t>PRIMER ZA POLIESTER</t>
  </si>
  <si>
    <t>PLAVI RAL 5024</t>
  </si>
  <si>
    <t>Okvirna količina lit</t>
  </si>
  <si>
    <t>Kvocijent 
Planirana okvirna količina / Veličina pakiranja</t>
  </si>
  <si>
    <t>OIB:</t>
  </si>
  <si>
    <t>CRNI SJAJ 
RAL 9005</t>
  </si>
  <si>
    <t>083-0104</t>
  </si>
  <si>
    <t xml:space="preserve">UTVRĐIVAČ ZA PRIMER 2K </t>
  </si>
  <si>
    <t>ŽUTA
RAL 1016</t>
  </si>
  <si>
    <t>083-0110</t>
  </si>
  <si>
    <t>UTVRĐIVAČ ZA 2K BEZBOJNI LAK</t>
  </si>
  <si>
    <t>083-0109</t>
  </si>
  <si>
    <t>083-0105</t>
  </si>
  <si>
    <t>PRIMER ZA AUTOLAK 2 K (METAL)</t>
  </si>
  <si>
    <t>085-0015</t>
  </si>
  <si>
    <t>LAK NITRO CRNI - SJAJNI 0.75lit</t>
  </si>
  <si>
    <t>083-0531</t>
  </si>
  <si>
    <t>POSUDA PVC ZA DOZIRANJE BOJE S POKLOPCEM 0,75 lit</t>
  </si>
  <si>
    <t>POSUDA PVC ZA DOZIRANJE BOJE S POKLOPCEM 0,385 lit</t>
  </si>
  <si>
    <t>083-0533</t>
  </si>
  <si>
    <t>POSUDA PVC ZA DOZIRANJE BOJE S POKLOPCEM 1,0 lit</t>
  </si>
  <si>
    <t>2K TEMELJNA UNIVERZAL low VOC MOBIHEL 3:1</t>
  </si>
  <si>
    <t>083-0113</t>
  </si>
  <si>
    <t>UTVRĐIVAČ MOBIHEL 2K 700</t>
  </si>
  <si>
    <t>083-0098</t>
  </si>
  <si>
    <t>083-0111</t>
  </si>
  <si>
    <t xml:space="preserve">AUTOLAK 2K BEZBOJNI </t>
  </si>
  <si>
    <t>RAZREĐIVAČ ZA 2K BEZBOJNI LAK</t>
  </si>
  <si>
    <t>086-0001</t>
  </si>
  <si>
    <t>090-0003</t>
  </si>
  <si>
    <t>ŽUTA</t>
  </si>
  <si>
    <t>ASFALTNA BOJA   20/1</t>
  </si>
  <si>
    <t>RAZREĐIVAČ ZA ASFALTNU BOJU 20/1</t>
  </si>
  <si>
    <t>IBAN i banka:</t>
  </si>
  <si>
    <t>Kontakt  osoba  ponuditelja:</t>
  </si>
  <si>
    <t>Naziv Ponuditelja:</t>
  </si>
  <si>
    <t>*</t>
  </si>
  <si>
    <t>UKUPNO KN BEZ PDV-a</t>
  </si>
  <si>
    <t>PDV</t>
  </si>
  <si>
    <t>UKUPNO KN SA PDV-om</t>
  </si>
  <si>
    <t>Mjesto i datum</t>
  </si>
  <si>
    <t>M.P.</t>
  </si>
  <si>
    <t>PRIMJER:</t>
  </si>
  <si>
    <t>ORANŽ RAL 2001</t>
  </si>
  <si>
    <t>Kataloški broj</t>
  </si>
  <si>
    <t>Naziv artikla</t>
  </si>
  <si>
    <t>Količina</t>
  </si>
  <si>
    <t>lit</t>
  </si>
  <si>
    <t>RECEPTURA ZA 1 LITRU</t>
  </si>
  <si>
    <t>razrjeđivač</t>
  </si>
  <si>
    <t>utvrđivač</t>
  </si>
  <si>
    <t>omjer mješanja</t>
  </si>
  <si>
    <t>Jedinica 
mjere</t>
  </si>
  <si>
    <t>Jedinična cijena za ponuđeno pakiranje                         
kn bez PDV</t>
  </si>
  <si>
    <t>Rabat (%)</t>
  </si>
  <si>
    <t>Jedinična  cijena  s uključenim rabatom za ponuđeno pakiranje        
kn bez PDV</t>
  </si>
  <si>
    <t>Ukupno po stavci                        
kn, bez PDV</t>
  </si>
  <si>
    <t xml:space="preserve">Proizvođač </t>
  </si>
  <si>
    <t>Oznaka kataloški broj</t>
  </si>
  <si>
    <t>Potpis odgovorne osobe Ponuditelja:</t>
  </si>
  <si>
    <t>Veličina pakiranja 
(0,4-1,0) lit</t>
  </si>
  <si>
    <t xml:space="preserve">Lakovi i smole CPV 44800000-8 </t>
  </si>
  <si>
    <t>Jedinična cijena kn/lit                         
bez PDV</t>
  </si>
  <si>
    <t>Jedinična cijena kn/lit        
 bez PDV</t>
  </si>
  <si>
    <t xml:space="preserve">Boje, premazi i razređivači   CPV 44800000-8 </t>
  </si>
  <si>
    <t>Okvirna količina lit/kom</t>
  </si>
  <si>
    <t>BIJELI           
MIX RAL
RENAULT 389</t>
  </si>
  <si>
    <t>083-0096</t>
  </si>
  <si>
    <t>EFEKT LAK PLAVI - ZA MOTORE</t>
  </si>
  <si>
    <t xml:space="preserve">METALIK SREBRNA 2 K </t>
  </si>
  <si>
    <t>( FORD 2431+L) BAZA</t>
  </si>
  <si>
    <t>083-0535</t>
  </si>
  <si>
    <t xml:space="preserve">AUTOLAK 2K BIJELI </t>
  </si>
  <si>
    <t>389 RENAULT</t>
  </si>
  <si>
    <t>083-1060</t>
  </si>
  <si>
    <t>AUTOLAK 2K SIVI R</t>
  </si>
  <si>
    <t>AL7012</t>
  </si>
  <si>
    <t>083-1070</t>
  </si>
  <si>
    <t xml:space="preserve">UTVRĐIVAČ </t>
  </si>
  <si>
    <t xml:space="preserve">008 7590 </t>
  </si>
  <si>
    <r>
      <t>Ponuditelj je  dužan dostaviti preporučeni omjer miješanja razređivača i utvrđivača po litri laka odnosno primera na način da upiše potrebnu količinu istih (sve pozicije označene *</t>
    </r>
    <r>
      <rPr>
        <sz val="14"/>
        <rFont val="Calibri"/>
        <family val="2"/>
        <charset val="238"/>
        <scheme val="minor"/>
      </rPr>
      <t>)</t>
    </r>
    <r>
      <rPr>
        <sz val="11"/>
        <rFont val="Calibri"/>
        <family val="2"/>
        <charset val="238"/>
        <scheme val="minor"/>
      </rPr>
      <t xml:space="preserve"> vodeći računa za navedene količine lakova i primera iz troškovnika. </t>
    </r>
  </si>
  <si>
    <t>Ponuditelj je dužan za  pozicije iz troškovnika 3,6,7,8,9,15,16,19,20,21,22,25,26 dostaviti specifikacije recepture po litri boje ili laka (komponente za litru potrebno je izraziti u ml ili lit,</t>
  </si>
  <si>
    <t>TROŠKOVNIK - 92-JEN-19-1</t>
  </si>
  <si>
    <t>083-0013</t>
  </si>
  <si>
    <t>LAK NITRO OKER 0.75lit</t>
  </si>
  <si>
    <t>083-0532</t>
  </si>
  <si>
    <t>083-0548</t>
  </si>
  <si>
    <t>SIVI REZISTOL ZA FARBANJE UNUTARNJE OBLOGE</t>
  </si>
  <si>
    <t>083-0549</t>
  </si>
  <si>
    <t>BOJA ZA UNUTARNJE ZIDOVE - BIJELA</t>
  </si>
  <si>
    <t>085-0063</t>
  </si>
  <si>
    <t>KEMOLUX ANTRACIT SIVA  (O,75 L)</t>
  </si>
  <si>
    <t>086-0003</t>
  </si>
  <si>
    <t>088-0020</t>
  </si>
  <si>
    <t>BOJA TEMELJNA  SIVA/CRVENA</t>
  </si>
  <si>
    <t>083-0112
083-0117</t>
  </si>
  <si>
    <t>Veličina pakiranja (0,4-1,0) lit
osim stavki 12 i 16</t>
  </si>
  <si>
    <t>TROŠKOVNIK - 92-JEN-19-2</t>
  </si>
  <si>
    <t>BOJA U SPREJU ZLATNO-SVIJETLA ZA OZNAČAVANJE AKUMULATORA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</si>
</sst>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0.0"/>
    <numFmt numFmtId="165" formatCode="0_ ;\-0\ "/>
    <numFmt numFmtId="166" formatCode="0.0000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i/>
      <sz val="14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8"/>
      <name val="Calibri"/>
      <scheme val="minor"/>
    </font>
    <font>
      <b/>
      <i/>
      <sz val="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theme="4"/>
      </left>
      <right/>
      <top style="double">
        <color theme="4"/>
      </top>
      <bottom style="thin">
        <color theme="4"/>
      </bottom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/>
      <bottom style="thin">
        <color theme="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 applyBorder="1" applyAlignment="1">
      <alignment horizontal="left"/>
    </xf>
    <xf numFmtId="0" fontId="9" fillId="0" borderId="0" xfId="0" applyFont="1"/>
    <xf numFmtId="0" fontId="0" fillId="2" borderId="0" xfId="0" applyFill="1" applyProtection="1">
      <protection locked="0"/>
    </xf>
    <xf numFmtId="0" fontId="4" fillId="2" borderId="0" xfId="0" applyFont="1" applyFill="1" applyProtection="1">
      <protection locked="0"/>
    </xf>
    <xf numFmtId="4" fontId="10" fillId="2" borderId="0" xfId="0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4" fontId="10" fillId="2" borderId="0" xfId="0" applyNumberFormat="1" applyFont="1" applyFill="1" applyBorder="1" applyAlignment="1">
      <alignment horizontal="center" vertical="center"/>
    </xf>
    <xf numFmtId="10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/>
    <xf numFmtId="0" fontId="7" fillId="3" borderId="5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0" xfId="0" applyFont="1" applyFill="1" applyAlignment="1" applyProtection="1">
      <alignment horizontal="left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 textRotation="90"/>
    </xf>
    <xf numFmtId="0" fontId="7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2" borderId="0" xfId="0" applyFont="1" applyFill="1" applyProtection="1">
      <protection locked="0"/>
    </xf>
    <xf numFmtId="0" fontId="7" fillId="3" borderId="4" xfId="0" applyFont="1" applyFill="1" applyBorder="1" applyAlignment="1">
      <alignment vertical="center"/>
    </xf>
    <xf numFmtId="0" fontId="7" fillId="3" borderId="5" xfId="0" applyFont="1" applyFill="1" applyBorder="1" applyAlignment="1">
      <alignment horizontal="center" vertical="center" textRotation="90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left"/>
      <protection locked="0"/>
    </xf>
    <xf numFmtId="49" fontId="6" fillId="0" borderId="3" xfId="0" applyNumberFormat="1" applyFont="1" applyBorder="1" applyAlignment="1" applyProtection="1">
      <alignment horizontal="center"/>
      <protection locked="0"/>
    </xf>
    <xf numFmtId="49" fontId="6" fillId="0" borderId="0" xfId="0" applyNumberFormat="1" applyFont="1" applyBorder="1" applyAlignment="1" applyProtection="1">
      <alignment horizontal="center"/>
      <protection locked="0"/>
    </xf>
    <xf numFmtId="49" fontId="6" fillId="0" borderId="0" xfId="0" applyNumberFormat="1" applyFont="1" applyBorder="1" applyAlignment="1" applyProtection="1">
      <alignment horizontal="left"/>
      <protection locked="0"/>
    </xf>
    <xf numFmtId="49" fontId="5" fillId="0" borderId="0" xfId="0" applyNumberFormat="1" applyFont="1" applyBorder="1" applyAlignment="1" applyProtection="1">
      <alignment horizontal="left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0" fontId="9" fillId="0" borderId="0" xfId="0" applyFont="1" applyProtection="1">
      <protection locked="0"/>
    </xf>
    <xf numFmtId="4" fontId="1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 applyProtection="1">
      <alignment horizontal="center" vertical="center" wrapText="1"/>
      <protection locked="0"/>
    </xf>
    <xf numFmtId="4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0" xfId="0" applyNumberFormat="1" applyFont="1" applyFill="1" applyBorder="1" applyAlignment="1" applyProtection="1">
      <alignment horizontal="center" vertical="center"/>
      <protection locked="0"/>
    </xf>
    <xf numFmtId="10" fontId="10" fillId="2" borderId="0" xfId="0" applyNumberFormat="1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Protection="1">
      <protection locked="0"/>
    </xf>
    <xf numFmtId="44" fontId="10" fillId="2" borderId="0" xfId="1" applyFont="1" applyFill="1" applyBorder="1" applyAlignment="1" applyProtection="1">
      <alignment horizontal="center" vertical="center" wrapText="1"/>
      <protection locked="0"/>
    </xf>
    <xf numFmtId="4" fontId="10" fillId="2" borderId="0" xfId="1" applyNumberFormat="1" applyFont="1" applyFill="1" applyBorder="1" applyAlignment="1" applyProtection="1">
      <alignment horizontal="center" vertical="center"/>
      <protection locked="0"/>
    </xf>
    <xf numFmtId="10" fontId="10" fillId="2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Protection="1"/>
    <xf numFmtId="0" fontId="10" fillId="2" borderId="0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left" vertical="center" wrapText="1"/>
    </xf>
    <xf numFmtId="165" fontId="10" fillId="2" borderId="0" xfId="1" applyNumberFormat="1" applyFont="1" applyFill="1" applyBorder="1" applyAlignment="1" applyProtection="1">
      <alignment horizontal="center" vertical="center" wrapText="1"/>
    </xf>
    <xf numFmtId="44" fontId="10" fillId="2" borderId="0" xfId="1" applyFont="1" applyFill="1" applyBorder="1" applyAlignment="1" applyProtection="1">
      <alignment horizontal="left" vertical="center" wrapText="1"/>
    </xf>
    <xf numFmtId="44" fontId="10" fillId="2" borderId="0" xfId="1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164" fontId="11" fillId="2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center" vertical="center" wrapText="1"/>
    </xf>
    <xf numFmtId="165" fontId="11" fillId="2" borderId="0" xfId="1" applyNumberFormat="1" applyFont="1" applyFill="1" applyBorder="1" applyAlignment="1" applyProtection="1">
      <alignment horizontal="center" vertical="center" wrapText="1"/>
    </xf>
    <xf numFmtId="0" fontId="11" fillId="2" borderId="0" xfId="1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166" fontId="10" fillId="2" borderId="0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10" fontId="12" fillId="0" borderId="6" xfId="0" applyNumberFormat="1" applyFont="1" applyBorder="1" applyAlignment="1">
      <alignment vertical="center" wrapText="1"/>
    </xf>
    <xf numFmtId="0" fontId="12" fillId="2" borderId="6" xfId="0" applyFont="1" applyFill="1" applyBorder="1" applyAlignment="1">
      <alignment horizontal="left" vertical="center" wrapText="1"/>
    </xf>
    <xf numFmtId="43" fontId="7" fillId="3" borderId="0" xfId="0" applyNumberFormat="1" applyFont="1" applyFill="1" applyAlignment="1">
      <alignment horizontal="center" vertical="center"/>
    </xf>
    <xf numFmtId="43" fontId="7" fillId="3" borderId="5" xfId="0" applyNumberFormat="1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left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10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Protection="1">
      <protection locked="0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0" applyNumberFormat="1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1" fontId="10" fillId="0" borderId="0" xfId="0" applyNumberFormat="1" applyFont="1" applyFill="1" applyBorder="1" applyAlignment="1" applyProtection="1">
      <alignment horizontal="center" vertical="center" wrapText="1"/>
    </xf>
    <xf numFmtId="4" fontId="10" fillId="0" borderId="0" xfId="0" applyNumberFormat="1" applyFont="1" applyFill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center" vertical="center"/>
    </xf>
    <xf numFmtId="44" fontId="10" fillId="2" borderId="0" xfId="1" applyFont="1" applyFill="1" applyBorder="1" applyAlignment="1" applyProtection="1">
      <alignment horizontal="center" vertical="center"/>
    </xf>
    <xf numFmtId="0" fontId="16" fillId="0" borderId="0" xfId="0" applyFont="1" applyProtection="1">
      <protection locked="0"/>
    </xf>
    <xf numFmtId="0" fontId="17" fillId="0" borderId="0" xfId="0" applyFont="1" applyProtection="1"/>
    <xf numFmtId="0" fontId="17" fillId="0" borderId="0" xfId="0" applyFont="1" applyProtection="1">
      <protection locked="0"/>
    </xf>
    <xf numFmtId="0" fontId="18" fillId="3" borderId="0" xfId="0" applyFont="1" applyFill="1" applyAlignment="1" applyProtection="1">
      <alignment vertical="center"/>
      <protection locked="0"/>
    </xf>
    <xf numFmtId="0" fontId="18" fillId="3" borderId="0" xfId="0" applyFont="1" applyFill="1" applyAlignment="1" applyProtection="1">
      <alignment horizontal="center" vertical="center" textRotation="90"/>
      <protection locked="0"/>
    </xf>
    <xf numFmtId="0" fontId="18" fillId="3" borderId="0" xfId="0" applyFont="1" applyFill="1" applyAlignment="1" applyProtection="1">
      <alignment horizontal="left" vertical="center"/>
    </xf>
    <xf numFmtId="0" fontId="18" fillId="3" borderId="0" xfId="0" applyFont="1" applyFill="1" applyAlignment="1" applyProtection="1">
      <alignment horizontal="center" vertical="center" wrapText="1"/>
      <protection locked="0"/>
    </xf>
    <xf numFmtId="0" fontId="18" fillId="3" borderId="0" xfId="0" applyFont="1" applyFill="1" applyAlignment="1" applyProtection="1">
      <alignment horizontal="center" vertical="center"/>
      <protection locked="0"/>
    </xf>
    <xf numFmtId="43" fontId="18" fillId="3" borderId="0" xfId="0" applyNumberFormat="1" applyFont="1" applyFill="1" applyAlignment="1" applyProtection="1">
      <alignment vertical="center"/>
    </xf>
    <xf numFmtId="0" fontId="19" fillId="2" borderId="0" xfId="0" applyFont="1" applyFill="1" applyProtection="1">
      <protection locked="0"/>
    </xf>
    <xf numFmtId="0" fontId="18" fillId="3" borderId="4" xfId="0" applyFont="1" applyFill="1" applyBorder="1" applyAlignment="1" applyProtection="1">
      <alignment vertical="center"/>
      <protection locked="0"/>
    </xf>
    <xf numFmtId="0" fontId="18" fillId="3" borderId="5" xfId="0" applyFont="1" applyFill="1" applyBorder="1" applyAlignment="1" applyProtection="1">
      <alignment horizontal="center" vertical="center" textRotation="90"/>
      <protection locked="0"/>
    </xf>
    <xf numFmtId="0" fontId="18" fillId="3" borderId="5" xfId="0" applyFont="1" applyFill="1" applyBorder="1" applyAlignment="1" applyProtection="1">
      <alignment horizontal="left" vertical="center"/>
    </xf>
    <xf numFmtId="0" fontId="18" fillId="3" borderId="5" xfId="0" applyFont="1" applyFill="1" applyBorder="1" applyAlignment="1" applyProtection="1">
      <alignment horizontal="center" vertical="center" wrapText="1"/>
      <protection locked="0"/>
    </xf>
    <xf numFmtId="0" fontId="18" fillId="3" borderId="5" xfId="0" applyFont="1" applyFill="1" applyBorder="1" applyAlignment="1" applyProtection="1">
      <alignment horizontal="center" vertical="center"/>
      <protection locked="0"/>
    </xf>
    <xf numFmtId="43" fontId="18" fillId="3" borderId="5" xfId="0" applyNumberFormat="1" applyFont="1" applyFill="1" applyBorder="1" applyAlignment="1" applyProtection="1">
      <alignment vertical="center"/>
    </xf>
    <xf numFmtId="0" fontId="18" fillId="3" borderId="9" xfId="0" applyFont="1" applyFill="1" applyBorder="1" applyAlignment="1" applyProtection="1">
      <alignment horizontal="left" vertical="center"/>
    </xf>
    <xf numFmtId="0" fontId="18" fillId="3" borderId="9" xfId="0" applyFont="1" applyFill="1" applyBorder="1" applyAlignment="1" applyProtection="1">
      <alignment horizontal="center" vertical="center" wrapText="1"/>
      <protection locked="0"/>
    </xf>
    <xf numFmtId="0" fontId="18" fillId="3" borderId="9" xfId="0" applyFont="1" applyFill="1" applyBorder="1" applyAlignment="1" applyProtection="1">
      <alignment horizontal="center" vertical="center"/>
      <protection locked="0"/>
    </xf>
    <xf numFmtId="43" fontId="18" fillId="3" borderId="9" xfId="0" applyNumberFormat="1" applyFont="1" applyFill="1" applyBorder="1" applyAlignment="1" applyProtection="1">
      <alignment vertical="center"/>
    </xf>
    <xf numFmtId="0" fontId="18" fillId="3" borderId="0" xfId="0" applyFont="1" applyFill="1" applyBorder="1" applyAlignment="1" applyProtection="1">
      <alignment horizontal="left" vertical="center"/>
    </xf>
    <xf numFmtId="0" fontId="18" fillId="3" borderId="0" xfId="0" applyFont="1" applyFill="1" applyBorder="1" applyAlignment="1" applyProtection="1">
      <alignment horizontal="center" vertical="center" wrapText="1"/>
      <protection locked="0"/>
    </xf>
    <xf numFmtId="0" fontId="18" fillId="3" borderId="0" xfId="0" applyFont="1" applyFill="1" applyBorder="1" applyAlignment="1" applyProtection="1">
      <alignment horizontal="center" vertical="center"/>
      <protection locked="0"/>
    </xf>
    <xf numFmtId="43" fontId="18" fillId="3" borderId="0" xfId="0" applyNumberFormat="1" applyFont="1" applyFill="1" applyBorder="1" applyAlignment="1" applyProtection="1">
      <alignment vertical="center"/>
    </xf>
    <xf numFmtId="0" fontId="18" fillId="3" borderId="14" xfId="0" applyFont="1" applyFill="1" applyBorder="1" applyAlignment="1" applyProtection="1">
      <alignment horizontal="left" vertical="center"/>
    </xf>
    <xf numFmtId="0" fontId="18" fillId="3" borderId="14" xfId="0" applyFont="1" applyFill="1" applyBorder="1" applyAlignment="1" applyProtection="1">
      <alignment horizontal="center" vertical="center" wrapText="1"/>
      <protection locked="0"/>
    </xf>
    <xf numFmtId="0" fontId="18" fillId="3" borderId="14" xfId="0" applyFont="1" applyFill="1" applyBorder="1" applyAlignment="1" applyProtection="1">
      <alignment horizontal="center" vertical="center"/>
      <protection locked="0"/>
    </xf>
    <xf numFmtId="43" fontId="18" fillId="3" borderId="14" xfId="0" applyNumberFormat="1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4" fontId="10" fillId="0" borderId="0" xfId="0" applyNumberFormat="1" applyFont="1" applyFill="1" applyAlignment="1" applyProtection="1">
      <alignment horizontal="center" vertical="center" wrapText="1"/>
      <protection locked="0"/>
    </xf>
    <xf numFmtId="0" fontId="18" fillId="3" borderId="8" xfId="0" applyFont="1" applyFill="1" applyBorder="1" applyAlignment="1" applyProtection="1">
      <alignment vertical="center"/>
      <protection locked="0"/>
    </xf>
    <xf numFmtId="0" fontId="18" fillId="3" borderId="9" xfId="0" applyFont="1" applyFill="1" applyBorder="1" applyAlignment="1" applyProtection="1">
      <alignment horizontal="center" vertical="center" textRotation="90"/>
      <protection locked="0"/>
    </xf>
    <xf numFmtId="0" fontId="18" fillId="3" borderId="15" xfId="0" applyFont="1" applyFill="1" applyBorder="1" applyAlignment="1" applyProtection="1">
      <alignment vertical="center"/>
      <protection locked="0"/>
    </xf>
    <xf numFmtId="0" fontId="18" fillId="3" borderId="0" xfId="0" applyFont="1" applyFill="1" applyBorder="1" applyAlignment="1" applyProtection="1">
      <alignment horizontal="center" vertical="center" textRotation="90"/>
      <protection locked="0"/>
    </xf>
    <xf numFmtId="0" fontId="18" fillId="3" borderId="16" xfId="0" applyFont="1" applyFill="1" applyBorder="1" applyAlignment="1" applyProtection="1">
      <alignment vertical="center"/>
      <protection locked="0"/>
    </xf>
    <xf numFmtId="0" fontId="18" fillId="3" borderId="14" xfId="0" applyFont="1" applyFill="1" applyBorder="1" applyAlignment="1" applyProtection="1">
      <alignment horizontal="center" vertical="center" textRotation="90"/>
      <protection locked="0"/>
    </xf>
    <xf numFmtId="0" fontId="15" fillId="0" borderId="0" xfId="0" applyFont="1" applyProtection="1"/>
    <xf numFmtId="0" fontId="10" fillId="0" borderId="0" xfId="0" applyNumberFormat="1" applyFont="1" applyFill="1" applyBorder="1" applyAlignment="1" applyProtection="1">
      <alignment horizontal="center" vertical="center" wrapText="1"/>
    </xf>
    <xf numFmtId="165" fontId="11" fillId="2" borderId="0" xfId="1" applyNumberFormat="1" applyFont="1" applyFill="1" applyBorder="1" applyAlignment="1" applyProtection="1">
      <alignment horizontal="center" vertical="center" wrapText="1"/>
      <protection locked="0"/>
    </xf>
    <xf numFmtId="164" fontId="11" fillId="2" borderId="0" xfId="1" applyNumberFormat="1" applyFont="1" applyFill="1" applyBorder="1" applyAlignment="1" applyProtection="1">
      <alignment horizontal="center" vertical="center" wrapText="1"/>
      <protection locked="0"/>
    </xf>
    <xf numFmtId="4" fontId="10" fillId="2" borderId="0" xfId="1" applyNumberFormat="1" applyFont="1" applyFill="1" applyBorder="1" applyAlignment="1" applyProtection="1">
      <alignment horizontal="center" vertical="center" wrapText="1"/>
      <protection locked="0"/>
    </xf>
    <xf numFmtId="0" fontId="21" fillId="4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0" fontId="23" fillId="2" borderId="0" xfId="0" applyFont="1" applyFill="1" applyBorder="1" applyAlignment="1" applyProtection="1">
      <alignment horizontal="center" vertical="center" wrapText="1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/>
      <protection locked="0"/>
    </xf>
    <xf numFmtId="10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Alignment="1" applyProtection="1">
      <alignment horizontal="center" vertical="center" wrapText="1"/>
    </xf>
    <xf numFmtId="49" fontId="16" fillId="0" borderId="1" xfId="0" applyNumberFormat="1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/>
    </xf>
    <xf numFmtId="49" fontId="16" fillId="0" borderId="2" xfId="0" applyNumberFormat="1" applyFont="1" applyBorder="1" applyAlignment="1" applyProtection="1">
      <alignment horizontal="left" vertical="center"/>
      <protection locked="0"/>
    </xf>
    <xf numFmtId="0" fontId="16" fillId="0" borderId="2" xfId="0" applyFont="1" applyBorder="1" applyAlignment="1" applyProtection="1">
      <alignment horizontal="left" vertical="center"/>
      <protection locked="0"/>
    </xf>
    <xf numFmtId="49" fontId="16" fillId="0" borderId="1" xfId="0" applyNumberFormat="1" applyFont="1" applyBorder="1" applyAlignment="1" applyProtection="1">
      <alignment horizontal="left" vertical="center"/>
      <protection locked="0"/>
    </xf>
    <xf numFmtId="0" fontId="4" fillId="2" borderId="0" xfId="0" applyFont="1" applyFill="1" applyAlignment="1" applyProtection="1">
      <alignment horizontal="center"/>
    </xf>
    <xf numFmtId="0" fontId="4" fillId="2" borderId="7" xfId="0" applyFont="1" applyFill="1" applyBorder="1" applyAlignment="1" applyProtection="1">
      <alignment horizontal="center"/>
      <protection locked="0"/>
    </xf>
    <xf numFmtId="0" fontId="19" fillId="0" borderId="0" xfId="0" applyFont="1" applyFill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49" fontId="16" fillId="0" borderId="2" xfId="0" applyNumberFormat="1" applyFont="1" applyBorder="1" applyAlignment="1" applyProtection="1">
      <alignment horizontal="left" vertical="center"/>
    </xf>
    <xf numFmtId="49" fontId="16" fillId="0" borderId="1" xfId="0" applyNumberFormat="1" applyFont="1" applyBorder="1" applyAlignment="1" applyProtection="1">
      <alignment horizontal="center" vertical="center"/>
      <protection locked="0"/>
    </xf>
    <xf numFmtId="49" fontId="16" fillId="0" borderId="2" xfId="0" applyNumberFormat="1" applyFont="1" applyBorder="1" applyAlignment="1" applyProtection="1">
      <alignment horizontal="center" vertical="center"/>
      <protection locked="0"/>
    </xf>
  </cellXfs>
  <cellStyles count="2">
    <cellStyle name="Currency" xfId="1" builtinId="4"/>
    <cellStyle name="Normal" xfId="0" builtinId="0"/>
  </cellStyles>
  <dxfs count="104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i/>
        <strike val="0"/>
        <outline val="0"/>
        <shadow val="0"/>
        <u val="none"/>
        <vertAlign val="baseline"/>
        <name val="Calibri"/>
        <scheme val="minor"/>
      </font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35" formatCode="_-* #,##0.00\ _k_n_-;\-* #,##0.00\ _k_n_-;_-* &quot;-&quot;??\ _k_n_-;_-@_-"/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</dxf>
    <dxf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6" formatCode="0.00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90" wrapText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/>
        <i/>
        <strike val="0"/>
        <outline val="0"/>
        <shadow val="0"/>
        <u val="none"/>
        <vertAlign val="baseline"/>
        <sz val="9"/>
        <color rgb="FFFFFFFF"/>
        <name val="Calibri"/>
        <scheme val="none"/>
      </font>
      <fill>
        <patternFill>
          <fgColor rgb="FF000000"/>
          <bgColor rgb="FF1F497D"/>
        </patternFill>
      </fill>
      <alignment vertical="center" indent="0" justifyLastLine="0" shrinkToFit="0" readingOrder="0"/>
    </dxf>
    <dxf>
      <font>
        <i/>
        <strike val="0"/>
        <outline val="0"/>
        <shadow val="0"/>
        <u val="none"/>
        <vertAlign val="baseline"/>
        <sz val="8"/>
        <color auto="1"/>
        <name val="Calibri"/>
        <scheme val="none"/>
      </font>
      <fill>
        <patternFill>
          <fgColor rgb="FF000000"/>
          <bgColor rgb="FFFFFFFF"/>
        </patternFill>
      </fill>
    </dxf>
    <dxf>
      <border>
        <bottom style="thin">
          <color rgb="FF1F497D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 style="thin">
          <color theme="3"/>
        </right>
        <top/>
        <bottom/>
        <vertical style="thin">
          <color theme="3"/>
        </vertical>
        <horizontal style="thin">
          <color theme="3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4" formatCode="0.0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4" formatCode="0.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b/>
        <i/>
        <strike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>
          <fgColor indexed="64"/>
          <bgColor theme="3"/>
        </patternFill>
      </fill>
      <alignment vertical="center" indent="0" justifyLastLine="0" shrinkToFit="0" readingOrder="0"/>
      <protection locked="0" hidden="0"/>
    </dxf>
    <dxf>
      <font>
        <i/>
        <strike val="0"/>
        <outline val="0"/>
        <shadow val="0"/>
        <u val="none"/>
        <vertAlign val="baseline"/>
        <sz val="8"/>
        <color auto="1"/>
        <name val="Calibri"/>
        <scheme val="minor"/>
      </font>
      <fill>
        <patternFill>
          <fgColor indexed="64"/>
          <bgColor theme="0"/>
        </patternFill>
      </fill>
      <protection locked="0" hidden="0"/>
    </dxf>
    <dxf>
      <border>
        <bottom style="thin">
          <color theme="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 style="thin">
          <color theme="3"/>
        </right>
        <top/>
        <bottom/>
        <vertical style="thin">
          <color theme="3"/>
        </vertical>
        <horizontal style="thin">
          <color theme="3"/>
        </horizontal>
      </border>
      <protection locked="0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4:M37" headerRowCount="0" totalsRowShown="0" headerRowDxfId="103" dataDxfId="101" totalsRowDxfId="100" headerRowBorderDxfId="102">
  <tableColumns count="13">
    <tableColumn id="1" name="1" headerRowDxfId="99" dataDxfId="98" totalsRowDxfId="97"/>
    <tableColumn id="2" name="2" headerRowDxfId="96" dataDxfId="95"/>
    <tableColumn id="3" name="3" headerRowDxfId="94" dataDxfId="93"/>
    <tableColumn id="4" name="4" headerRowDxfId="92" dataDxfId="91"/>
    <tableColumn id="5" name="5" headerRowDxfId="90" dataDxfId="89" totalsRowDxfId="88"/>
    <tableColumn id="6" name="6" headerRowDxfId="87" dataDxfId="86"/>
    <tableColumn id="7" name="7" headerRowDxfId="85" dataDxfId="84" totalsRowDxfId="83">
      <calculatedColumnFormula>ROUND(F17/E17,1)</calculatedColumnFormula>
    </tableColumn>
    <tableColumn id="8" name="8" headerRowDxfId="82" dataDxfId="81" totalsRowDxfId="80"/>
    <tableColumn id="9" name="9" headerRowDxfId="79" dataDxfId="78" totalsRowDxfId="77"/>
    <tableColumn id="10" name="10" headerRowDxfId="76" dataDxfId="75" totalsRowDxfId="74"/>
    <tableColumn id="11" name="13" headerRowDxfId="73" dataDxfId="72" totalsRowDxfId="71"/>
    <tableColumn id="13" name="16" headerRowDxfId="70" dataDxfId="69" totalsRowDxfId="68">
      <calculatedColumnFormula>ROUND(J17-(J17*K17),2)</calculatedColumnFormula>
    </tableColumn>
    <tableColumn id="20" name="19" headerRowDxfId="67" dataDxfId="66" totalsRowDxfId="65">
      <calculatedColumnFormula>$G17*L17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A5:I16" headerRowCount="0" totalsRowCount="1" headerRowDxfId="64" dataDxfId="62" totalsRowDxfId="61" headerRowBorderDxfId="63">
  <tableColumns count="9">
    <tableColumn id="1" name="1" headerRowDxfId="60" totalsRowDxfId="59"/>
    <tableColumn id="2" name="2" headerRowDxfId="58" dataDxfId="57" totalsRowDxfId="56"/>
    <tableColumn id="3" name="3" totalsRowLabel="UKUPNO KN BEZ PDV-a" headerRowDxfId="55" totalsRowDxfId="54"/>
    <tableColumn id="4" name="Column1" headerRowDxfId="53" dataDxfId="52" totalsRowDxfId="51"/>
    <tableColumn id="5" name="Column2" headerRowDxfId="50" dataDxfId="49" totalsRowDxfId="48"/>
    <tableColumn id="10" name="10" headerRowDxfId="47" totalsRowDxfId="46"/>
    <tableColumn id="11" name="13" headerRowDxfId="45" totalsRowDxfId="44"/>
    <tableColumn id="13" name="16" headerRowDxfId="43" totalsRowDxfId="42">
      <calculatedColumnFormula>ROUND(F7-(F7*G7),2)</calculatedColumnFormula>
    </tableColumn>
    <tableColumn id="20" name="19" totalsRowFunction="sum" headerRowDxfId="41" dataDxfId="40" totalsRowDxfId="39">
      <calculatedColumnFormula>ROUND(Table13[[#This Row],[Column2]]*Table13[[#This Row],[16]],2)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A14:M29" headerRowCount="0" totalsRowShown="0" headerRowDxfId="38" dataDxfId="37">
  <tableColumns count="13">
    <tableColumn id="1" name="RB" headerRowDxfId="36" dataDxfId="35"/>
    <tableColumn id="2" name="Šifra" headerRowDxfId="34" dataDxfId="33" totalsRowDxfId="32"/>
    <tableColumn id="3" name="Naziv" headerRowDxfId="31" dataDxfId="30" totalsRowDxfId="29"/>
    <tableColumn id="4" name="Oznaka / Nijansa boje" headerRowDxfId="28" dataDxfId="27" totalsRowDxfId="26"/>
    <tableColumn id="5" name="Veličina pakiranja (0,4-1,0) lit" headerRowDxfId="25" dataDxfId="24" totalsRowDxfId="23"/>
    <tableColumn id="6" name="Okvirna količina _x000a_lit" headerRowDxfId="22" dataDxfId="21"/>
    <tableColumn id="7" name="Kvocijent _x000a_Planirana količina / Veličina pakiranja" headerRowDxfId="20" dataDxfId="19" totalsRowDxfId="18">
      <calculatedColumnFormula>ROUND(F15/E15,1)</calculatedColumnFormula>
    </tableColumn>
    <tableColumn id="8" name="Oznaka; kataloški broj" headerRowDxfId="17" dataDxfId="16" totalsRowDxfId="15"/>
    <tableColumn id="9" name="Proizvođač" headerRowDxfId="14" dataDxfId="13" totalsRowDxfId="12"/>
    <tableColumn id="10" name="Cijena za ponuđenu veličinu pakiranja        _x000a_kn, bez PDV" headerRowDxfId="11" dataDxfId="10" totalsRowDxfId="9"/>
    <tableColumn id="13" name="Jedinična cijena s rabatom, bez PDV" headerRowDxfId="8" dataDxfId="7" totalsRowDxfId="6"/>
    <tableColumn id="16" name="Column2" headerRowDxfId="5" dataDxfId="4" totalsRowDxfId="3">
      <calculatedColumnFormula>ROUND(J16-(J16*K16),2)</calculatedColumnFormula>
    </tableColumn>
    <tableColumn id="19" name="Column5" headerRowDxfId="2" dataDxfId="1" totalsRowDxfId="0">
      <calculatedColumnFormula>$G16*L16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workbookViewId="0">
      <selection activeCell="I52" sqref="I52"/>
    </sheetView>
  </sheetViews>
  <sheetFormatPr defaultColWidth="9.140625" defaultRowHeight="12.75" x14ac:dyDescent="0.2"/>
  <cols>
    <col min="1" max="1" width="3.140625" style="31" customWidth="1"/>
    <col min="2" max="2" width="8.85546875" style="31" bestFit="1" customWidth="1"/>
    <col min="3" max="3" width="41.140625" style="31" bestFit="1" customWidth="1"/>
    <col min="4" max="4" width="19.7109375" style="31" bestFit="1" customWidth="1"/>
    <col min="5" max="5" width="14.28515625" style="31" bestFit="1" customWidth="1"/>
    <col min="6" max="6" width="8.85546875" style="31" bestFit="1" customWidth="1"/>
    <col min="7" max="7" width="20" style="31" bestFit="1" customWidth="1"/>
    <col min="8" max="9" width="28.85546875" style="31" customWidth="1"/>
    <col min="10" max="10" width="18" style="31" customWidth="1"/>
    <col min="11" max="11" width="8.5703125" style="31" bestFit="1" customWidth="1"/>
    <col min="12" max="12" width="18" style="31" customWidth="1"/>
    <col min="13" max="13" width="23.28515625" style="31" customWidth="1"/>
    <col min="14" max="16384" width="9.140625" style="31"/>
  </cols>
  <sheetData>
    <row r="1" spans="1:13" s="82" customFormat="1" ht="24.75" customHeight="1" x14ac:dyDescent="0.3">
      <c r="A1" s="134" t="s">
        <v>76</v>
      </c>
      <c r="B1" s="134"/>
      <c r="C1" s="134"/>
      <c r="D1" s="134"/>
      <c r="E1" s="138"/>
      <c r="F1" s="138"/>
      <c r="G1" s="138"/>
      <c r="H1" s="138"/>
      <c r="I1" s="138"/>
      <c r="J1" s="138"/>
      <c r="K1" s="138"/>
      <c r="L1" s="138"/>
      <c r="M1" s="138"/>
    </row>
    <row r="2" spans="1:13" s="82" customFormat="1" ht="24.75" customHeight="1" x14ac:dyDescent="0.3">
      <c r="A2" s="134" t="s">
        <v>0</v>
      </c>
      <c r="B2" s="134"/>
      <c r="C2" s="134"/>
      <c r="D2" s="134"/>
      <c r="E2" s="136"/>
      <c r="F2" s="136"/>
      <c r="G2" s="136"/>
      <c r="H2" s="136"/>
      <c r="I2" s="136"/>
      <c r="J2" s="136"/>
      <c r="K2" s="136"/>
      <c r="L2" s="136"/>
      <c r="M2" s="136"/>
    </row>
    <row r="3" spans="1:13" s="82" customFormat="1" ht="24.75" customHeight="1" x14ac:dyDescent="0.3">
      <c r="A3" s="134" t="s">
        <v>1</v>
      </c>
      <c r="B3" s="134"/>
      <c r="C3" s="134"/>
      <c r="D3" s="134"/>
      <c r="E3" s="136"/>
      <c r="F3" s="136"/>
      <c r="G3" s="136"/>
      <c r="H3" s="136"/>
      <c r="I3" s="136"/>
      <c r="J3" s="136"/>
      <c r="K3" s="136"/>
      <c r="L3" s="136"/>
      <c r="M3" s="136"/>
    </row>
    <row r="4" spans="1:13" s="82" customFormat="1" ht="24.75" customHeight="1" x14ac:dyDescent="0.3">
      <c r="A4" s="134" t="s">
        <v>45</v>
      </c>
      <c r="B4" s="134"/>
      <c r="C4" s="134"/>
      <c r="D4" s="134"/>
      <c r="E4" s="136"/>
      <c r="F4" s="136"/>
      <c r="G4" s="136"/>
      <c r="H4" s="136"/>
      <c r="I4" s="136"/>
      <c r="J4" s="136"/>
      <c r="K4" s="136"/>
      <c r="L4" s="136"/>
      <c r="M4" s="136"/>
    </row>
    <row r="5" spans="1:13" s="82" customFormat="1" ht="24.75" customHeight="1" x14ac:dyDescent="0.3">
      <c r="A5" s="134" t="s">
        <v>74</v>
      </c>
      <c r="B5" s="134"/>
      <c r="C5" s="134"/>
      <c r="D5" s="134"/>
      <c r="E5" s="136"/>
      <c r="F5" s="136"/>
      <c r="G5" s="136"/>
      <c r="H5" s="136"/>
      <c r="I5" s="136"/>
      <c r="J5" s="136"/>
      <c r="K5" s="136"/>
      <c r="L5" s="136"/>
      <c r="M5" s="136"/>
    </row>
    <row r="6" spans="1:13" s="82" customFormat="1" ht="24.75" customHeight="1" x14ac:dyDescent="0.3">
      <c r="A6" s="134" t="s">
        <v>75</v>
      </c>
      <c r="B6" s="134"/>
      <c r="C6" s="134"/>
      <c r="D6" s="134"/>
      <c r="E6" s="136"/>
      <c r="F6" s="136"/>
      <c r="G6" s="136"/>
      <c r="H6" s="136"/>
      <c r="I6" s="136"/>
      <c r="J6" s="136"/>
      <c r="K6" s="136"/>
      <c r="L6" s="136"/>
      <c r="M6" s="136"/>
    </row>
    <row r="7" spans="1:13" s="82" customFormat="1" ht="24.75" customHeight="1" x14ac:dyDescent="0.3">
      <c r="A7" s="134" t="s">
        <v>2</v>
      </c>
      <c r="B7" s="134"/>
      <c r="C7" s="134"/>
      <c r="D7" s="134"/>
      <c r="E7" s="136"/>
      <c r="F7" s="136"/>
      <c r="G7" s="136"/>
      <c r="H7" s="136"/>
      <c r="I7" s="136"/>
      <c r="J7" s="136"/>
      <c r="K7" s="137"/>
      <c r="L7" s="137"/>
      <c r="M7" s="137"/>
    </row>
    <row r="8" spans="1:13" s="82" customFormat="1" ht="24.75" customHeight="1" x14ac:dyDescent="0.3">
      <c r="A8" s="134" t="s">
        <v>3</v>
      </c>
      <c r="B8" s="134"/>
      <c r="C8" s="134"/>
      <c r="D8" s="134"/>
      <c r="E8" s="136"/>
      <c r="F8" s="136"/>
      <c r="G8" s="136"/>
      <c r="H8" s="136"/>
      <c r="I8" s="136"/>
      <c r="J8" s="136"/>
      <c r="K8" s="136"/>
      <c r="L8" s="136"/>
      <c r="M8" s="136"/>
    </row>
    <row r="9" spans="1:13" s="30" customFormat="1" ht="15.75" x14ac:dyDescent="0.25">
      <c r="A9" s="24"/>
      <c r="B9" s="24"/>
      <c r="C9" s="25"/>
      <c r="D9" s="26"/>
      <c r="E9" s="27"/>
      <c r="F9" s="28"/>
      <c r="G9" s="28"/>
      <c r="H9" s="28"/>
      <c r="I9" s="28"/>
      <c r="J9" s="29"/>
      <c r="K9" s="29"/>
      <c r="L9" s="29"/>
    </row>
    <row r="10" spans="1:13" s="84" customFormat="1" ht="18.75" x14ac:dyDescent="0.3">
      <c r="A10" s="135" t="s">
        <v>123</v>
      </c>
      <c r="B10" s="135"/>
      <c r="C10" s="135"/>
      <c r="D10" s="135"/>
      <c r="E10" s="135"/>
      <c r="F10" s="135"/>
      <c r="G10" s="135"/>
      <c r="H10" s="135"/>
      <c r="I10" s="135"/>
      <c r="J10" s="83"/>
      <c r="K10" s="83"/>
      <c r="L10" s="83"/>
      <c r="M10" s="83"/>
    </row>
    <row r="11" spans="1:13" s="84" customFormat="1" ht="18.75" x14ac:dyDescent="0.3">
      <c r="A11" s="135" t="s">
        <v>102</v>
      </c>
      <c r="B11" s="135"/>
      <c r="C11" s="135"/>
      <c r="D11" s="135"/>
      <c r="E11" s="135"/>
      <c r="F11" s="135"/>
      <c r="G11" s="135"/>
      <c r="H11" s="135"/>
      <c r="I11" s="135"/>
      <c r="J11" s="83"/>
      <c r="K11" s="83"/>
      <c r="L11" s="83"/>
      <c r="M11" s="83"/>
    </row>
    <row r="12" spans="1:13" ht="15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44"/>
      <c r="K12" s="44"/>
      <c r="L12" s="44"/>
      <c r="M12" s="44"/>
    </row>
    <row r="13" spans="1:13" s="32" customFormat="1" ht="59.25" customHeight="1" x14ac:dyDescent="0.2">
      <c r="A13" s="79" t="s">
        <v>9</v>
      </c>
      <c r="B13" s="23" t="s">
        <v>4</v>
      </c>
      <c r="C13" s="79" t="s">
        <v>5</v>
      </c>
      <c r="D13" s="79" t="s">
        <v>7</v>
      </c>
      <c r="E13" s="79" t="s">
        <v>101</v>
      </c>
      <c r="F13" s="79" t="s">
        <v>43</v>
      </c>
      <c r="G13" s="79" t="s">
        <v>44</v>
      </c>
      <c r="H13" s="79" t="s">
        <v>98</v>
      </c>
      <c r="I13" s="79" t="s">
        <v>99</v>
      </c>
      <c r="J13" s="79" t="s">
        <v>94</v>
      </c>
      <c r="K13" s="79" t="s">
        <v>95</v>
      </c>
      <c r="L13" s="79" t="s">
        <v>96</v>
      </c>
      <c r="M13" s="79" t="s">
        <v>97</v>
      </c>
    </row>
    <row r="14" spans="1:13" s="38" customFormat="1" ht="30" customHeight="1" x14ac:dyDescent="0.2">
      <c r="A14" s="45">
        <v>1</v>
      </c>
      <c r="B14" s="80" t="s">
        <v>27</v>
      </c>
      <c r="C14" s="46" t="s">
        <v>6</v>
      </c>
      <c r="D14" s="45" t="s">
        <v>8</v>
      </c>
      <c r="E14" s="33"/>
      <c r="F14" s="50">
        <v>1</v>
      </c>
      <c r="G14" s="51" t="e">
        <f>ROUND(F14/E14,1)</f>
        <v>#DIV/0!</v>
      </c>
      <c r="H14" s="35"/>
      <c r="I14" s="35"/>
      <c r="J14" s="36"/>
      <c r="K14" s="37"/>
      <c r="L14" s="5">
        <f t="shared" ref="L14:L35" si="0">ROUND(J14-(J14*K14),2)</f>
        <v>0</v>
      </c>
      <c r="M14" s="5" t="e">
        <f t="shared" ref="M14:M35" si="1">$G14*L14</f>
        <v>#DIV/0!</v>
      </c>
    </row>
    <row r="15" spans="1:13" s="38" customFormat="1" ht="30" customHeight="1" x14ac:dyDescent="0.2">
      <c r="A15" s="45">
        <v>2</v>
      </c>
      <c r="B15" s="80" t="s">
        <v>10</v>
      </c>
      <c r="C15" s="46" t="s">
        <v>11</v>
      </c>
      <c r="D15" s="45" t="s">
        <v>12</v>
      </c>
      <c r="E15" s="33"/>
      <c r="F15" s="50">
        <v>53</v>
      </c>
      <c r="G15" s="51" t="e">
        <f t="shared" ref="G15:G26" si="2">ROUND(F15/E15,1)</f>
        <v>#DIV/0!</v>
      </c>
      <c r="H15" s="35"/>
      <c r="I15" s="35"/>
      <c r="J15" s="36"/>
      <c r="K15" s="37"/>
      <c r="L15" s="5">
        <f t="shared" si="0"/>
        <v>0</v>
      </c>
      <c r="M15" s="5" t="e">
        <f t="shared" si="1"/>
        <v>#DIV/0!</v>
      </c>
    </row>
    <row r="16" spans="1:13" s="38" customFormat="1" ht="30" customHeight="1" x14ac:dyDescent="0.2">
      <c r="A16" s="45">
        <v>3</v>
      </c>
      <c r="B16" s="80" t="s">
        <v>13</v>
      </c>
      <c r="C16" s="46" t="s">
        <v>14</v>
      </c>
      <c r="D16" s="45" t="s">
        <v>15</v>
      </c>
      <c r="E16" s="33"/>
      <c r="F16" s="50">
        <v>5</v>
      </c>
      <c r="G16" s="51" t="e">
        <f t="shared" si="2"/>
        <v>#DIV/0!</v>
      </c>
      <c r="H16" s="35"/>
      <c r="I16" s="35"/>
      <c r="J16" s="36"/>
      <c r="K16" s="37"/>
      <c r="L16" s="5">
        <f t="shared" si="0"/>
        <v>0</v>
      </c>
      <c r="M16" s="5" t="e">
        <f t="shared" si="1"/>
        <v>#DIV/0!</v>
      </c>
    </row>
    <row r="17" spans="1:13" s="38" customFormat="1" ht="30" customHeight="1" x14ac:dyDescent="0.2">
      <c r="A17" s="45">
        <v>4</v>
      </c>
      <c r="B17" s="80" t="s">
        <v>16</v>
      </c>
      <c r="C17" s="46" t="s">
        <v>14</v>
      </c>
      <c r="D17" s="45" t="s">
        <v>17</v>
      </c>
      <c r="E17" s="33"/>
      <c r="F17" s="50">
        <v>3</v>
      </c>
      <c r="G17" s="51" t="e">
        <f t="shared" si="2"/>
        <v>#DIV/0!</v>
      </c>
      <c r="H17" s="35"/>
      <c r="I17" s="35"/>
      <c r="J17" s="36"/>
      <c r="K17" s="37"/>
      <c r="L17" s="5">
        <f t="shared" si="0"/>
        <v>0</v>
      </c>
      <c r="M17" s="5" t="e">
        <f t="shared" si="1"/>
        <v>#DIV/0!</v>
      </c>
    </row>
    <row r="18" spans="1:13" s="38" customFormat="1" ht="30" customHeight="1" x14ac:dyDescent="0.2">
      <c r="A18" s="45">
        <v>5</v>
      </c>
      <c r="B18" s="80" t="s">
        <v>19</v>
      </c>
      <c r="C18" s="46" t="s">
        <v>11</v>
      </c>
      <c r="D18" s="45" t="s">
        <v>20</v>
      </c>
      <c r="E18" s="33"/>
      <c r="F18" s="50">
        <v>25</v>
      </c>
      <c r="G18" s="51" t="e">
        <f t="shared" si="2"/>
        <v>#DIV/0!</v>
      </c>
      <c r="H18" s="35"/>
      <c r="I18" s="35"/>
      <c r="J18" s="36"/>
      <c r="K18" s="37"/>
      <c r="L18" s="5">
        <f t="shared" si="0"/>
        <v>0</v>
      </c>
      <c r="M18" s="5" t="e">
        <f t="shared" si="1"/>
        <v>#DIV/0!</v>
      </c>
    </row>
    <row r="19" spans="1:13" s="38" customFormat="1" ht="30" customHeight="1" x14ac:dyDescent="0.2">
      <c r="A19" s="45">
        <v>6</v>
      </c>
      <c r="B19" s="80" t="s">
        <v>21</v>
      </c>
      <c r="C19" s="46" t="s">
        <v>11</v>
      </c>
      <c r="D19" s="45" t="s">
        <v>46</v>
      </c>
      <c r="E19" s="33"/>
      <c r="F19" s="50">
        <v>2</v>
      </c>
      <c r="G19" s="51" t="e">
        <f t="shared" si="2"/>
        <v>#DIV/0!</v>
      </c>
      <c r="H19" s="35"/>
      <c r="I19" s="35"/>
      <c r="J19" s="36"/>
      <c r="K19" s="37"/>
      <c r="L19" s="5">
        <f t="shared" si="0"/>
        <v>0</v>
      </c>
      <c r="M19" s="5" t="e">
        <f t="shared" si="1"/>
        <v>#DIV/0!</v>
      </c>
    </row>
    <row r="20" spans="1:13" s="38" customFormat="1" ht="30" customHeight="1" x14ac:dyDescent="0.2">
      <c r="A20" s="45">
        <v>7</v>
      </c>
      <c r="B20" s="80" t="s">
        <v>22</v>
      </c>
      <c r="C20" s="46" t="s">
        <v>11</v>
      </c>
      <c r="D20" s="45" t="s">
        <v>23</v>
      </c>
      <c r="E20" s="33"/>
      <c r="F20" s="50">
        <v>22</v>
      </c>
      <c r="G20" s="51" t="e">
        <f t="shared" si="2"/>
        <v>#DIV/0!</v>
      </c>
      <c r="H20" s="35"/>
      <c r="I20" s="35"/>
      <c r="J20" s="36"/>
      <c r="K20" s="37"/>
      <c r="L20" s="5">
        <f t="shared" si="0"/>
        <v>0</v>
      </c>
      <c r="M20" s="5" t="e">
        <f t="shared" si="1"/>
        <v>#DIV/0!</v>
      </c>
    </row>
    <row r="21" spans="1:13" s="38" customFormat="1" ht="30" customHeight="1" x14ac:dyDescent="0.2">
      <c r="A21" s="45">
        <v>8</v>
      </c>
      <c r="B21" s="80" t="s">
        <v>35</v>
      </c>
      <c r="C21" s="46" t="s">
        <v>54</v>
      </c>
      <c r="D21" s="45"/>
      <c r="E21" s="33"/>
      <c r="F21" s="50">
        <v>51</v>
      </c>
      <c r="G21" s="51" t="e">
        <f t="shared" si="2"/>
        <v>#DIV/0!</v>
      </c>
      <c r="H21" s="35"/>
      <c r="I21" s="35"/>
      <c r="J21" s="36"/>
      <c r="K21" s="37"/>
      <c r="L21" s="5">
        <f t="shared" si="0"/>
        <v>0</v>
      </c>
      <c r="M21" s="5" t="e">
        <f t="shared" si="1"/>
        <v>#DIV/0!</v>
      </c>
    </row>
    <row r="22" spans="1:13" s="38" customFormat="1" ht="30" customHeight="1" x14ac:dyDescent="0.2">
      <c r="A22" s="45">
        <v>9</v>
      </c>
      <c r="B22" s="80" t="s">
        <v>47</v>
      </c>
      <c r="C22" s="46" t="s">
        <v>48</v>
      </c>
      <c r="D22" s="45"/>
      <c r="E22" s="33"/>
      <c r="F22" s="124" t="s">
        <v>77</v>
      </c>
      <c r="G22" s="51" t="e">
        <f t="shared" si="2"/>
        <v>#VALUE!</v>
      </c>
      <c r="H22" s="35"/>
      <c r="I22" s="35"/>
      <c r="J22" s="36"/>
      <c r="K22" s="37"/>
      <c r="L22" s="5">
        <f t="shared" si="0"/>
        <v>0</v>
      </c>
      <c r="M22" s="5" t="e">
        <f t="shared" si="1"/>
        <v>#VALUE!</v>
      </c>
    </row>
    <row r="23" spans="1:13" s="38" customFormat="1" ht="30" customHeight="1" x14ac:dyDescent="0.2">
      <c r="A23" s="45">
        <v>10</v>
      </c>
      <c r="B23" s="80" t="s">
        <v>31</v>
      </c>
      <c r="C23" s="46" t="s">
        <v>32</v>
      </c>
      <c r="D23" s="45"/>
      <c r="E23" s="33"/>
      <c r="F23" s="124" t="s">
        <v>77</v>
      </c>
      <c r="G23" s="51" t="e">
        <f t="shared" si="2"/>
        <v>#VALUE!</v>
      </c>
      <c r="H23" s="35"/>
      <c r="I23" s="35"/>
      <c r="J23" s="36"/>
      <c r="K23" s="37"/>
      <c r="L23" s="5">
        <f t="shared" si="0"/>
        <v>0</v>
      </c>
      <c r="M23" s="5" t="e">
        <f t="shared" si="1"/>
        <v>#VALUE!</v>
      </c>
    </row>
    <row r="24" spans="1:13" s="38" customFormat="1" ht="30" customHeight="1" x14ac:dyDescent="0.2">
      <c r="A24" s="45">
        <v>11</v>
      </c>
      <c r="B24" s="80" t="s">
        <v>29</v>
      </c>
      <c r="C24" s="46" t="s">
        <v>30</v>
      </c>
      <c r="D24" s="45"/>
      <c r="E24" s="33"/>
      <c r="F24" s="124" t="s">
        <v>77</v>
      </c>
      <c r="G24" s="51" t="e">
        <f>ROUND(F24/E24,1)</f>
        <v>#VALUE!</v>
      </c>
      <c r="H24" s="35"/>
      <c r="I24" s="35"/>
      <c r="J24" s="36"/>
      <c r="K24" s="37"/>
      <c r="L24" s="5">
        <f t="shared" si="0"/>
        <v>0</v>
      </c>
      <c r="M24" s="5" t="e">
        <f t="shared" si="1"/>
        <v>#VALUE!</v>
      </c>
    </row>
    <row r="25" spans="1:13" s="38" customFormat="1" ht="30" customHeight="1" x14ac:dyDescent="0.2">
      <c r="A25" s="45">
        <v>12</v>
      </c>
      <c r="B25" s="80" t="s">
        <v>38</v>
      </c>
      <c r="C25" s="46" t="s">
        <v>39</v>
      </c>
      <c r="D25" s="45"/>
      <c r="E25" s="33"/>
      <c r="F25" s="34">
        <v>20</v>
      </c>
      <c r="G25" s="51" t="e">
        <f>ROUND(F25/E25,1)</f>
        <v>#DIV/0!</v>
      </c>
      <c r="H25" s="35"/>
      <c r="I25" s="35"/>
      <c r="J25" s="36"/>
      <c r="K25" s="37"/>
      <c r="L25" s="5">
        <f t="shared" si="0"/>
        <v>0</v>
      </c>
      <c r="M25" s="5" t="e">
        <f t="shared" si="1"/>
        <v>#DIV/0!</v>
      </c>
    </row>
    <row r="26" spans="1:13" s="38" customFormat="1" ht="33.75" x14ac:dyDescent="0.2">
      <c r="A26" s="45">
        <v>13</v>
      </c>
      <c r="B26" s="80" t="s">
        <v>24</v>
      </c>
      <c r="C26" s="46" t="s">
        <v>25</v>
      </c>
      <c r="D26" s="45" t="s">
        <v>107</v>
      </c>
      <c r="E26" s="33"/>
      <c r="F26" s="34">
        <v>1</v>
      </c>
      <c r="G26" s="51" t="e">
        <f t="shared" si="2"/>
        <v>#DIV/0!</v>
      </c>
      <c r="H26" s="35"/>
      <c r="I26" s="35"/>
      <c r="J26" s="36"/>
      <c r="K26" s="37"/>
      <c r="L26" s="5">
        <f t="shared" si="0"/>
        <v>0</v>
      </c>
      <c r="M26" s="5" t="e">
        <f t="shared" si="1"/>
        <v>#DIV/0!</v>
      </c>
    </row>
    <row r="27" spans="1:13" s="38" customFormat="1" ht="30" customHeight="1" x14ac:dyDescent="0.2">
      <c r="A27" s="45">
        <v>14</v>
      </c>
      <c r="B27" s="80" t="s">
        <v>108</v>
      </c>
      <c r="C27" s="46" t="s">
        <v>109</v>
      </c>
      <c r="D27" s="45"/>
      <c r="E27" s="33"/>
      <c r="F27" s="50">
        <v>3</v>
      </c>
      <c r="G27" s="51" t="e">
        <f t="shared" ref="G27:G35" si="3">ROUND(F27/E27,1)</f>
        <v>#DIV/0!</v>
      </c>
      <c r="H27" s="35"/>
      <c r="I27" s="35"/>
      <c r="J27" s="36"/>
      <c r="K27" s="37"/>
      <c r="L27" s="5">
        <f t="shared" si="0"/>
        <v>0</v>
      </c>
      <c r="M27" s="5" t="e">
        <f t="shared" si="1"/>
        <v>#DIV/0!</v>
      </c>
    </row>
    <row r="28" spans="1:13" s="38" customFormat="1" ht="30" customHeight="1" x14ac:dyDescent="0.2">
      <c r="A28" s="45">
        <v>15</v>
      </c>
      <c r="B28" s="80" t="s">
        <v>65</v>
      </c>
      <c r="C28" s="46" t="s">
        <v>67</v>
      </c>
      <c r="D28" s="45"/>
      <c r="E28" s="33"/>
      <c r="F28" s="50">
        <v>1</v>
      </c>
      <c r="G28" s="51" t="e">
        <f t="shared" si="3"/>
        <v>#DIV/0!</v>
      </c>
      <c r="H28" s="35"/>
      <c r="I28" s="35"/>
      <c r="J28" s="36"/>
      <c r="K28" s="37"/>
      <c r="L28" s="5">
        <f t="shared" si="0"/>
        <v>0</v>
      </c>
      <c r="M28" s="5" t="e">
        <f t="shared" si="1"/>
        <v>#DIV/0!</v>
      </c>
    </row>
    <row r="29" spans="1:13" s="38" customFormat="1" ht="30" customHeight="1" x14ac:dyDescent="0.2">
      <c r="A29" s="45">
        <v>16</v>
      </c>
      <c r="B29" s="80" t="s">
        <v>53</v>
      </c>
      <c r="C29" s="46" t="s">
        <v>11</v>
      </c>
      <c r="D29" s="45" t="s">
        <v>42</v>
      </c>
      <c r="E29" s="33"/>
      <c r="F29" s="50">
        <v>22</v>
      </c>
      <c r="G29" s="51" t="e">
        <f t="shared" si="3"/>
        <v>#DIV/0!</v>
      </c>
      <c r="H29" s="35"/>
      <c r="I29" s="35"/>
      <c r="J29" s="36"/>
      <c r="K29" s="37"/>
      <c r="L29" s="5">
        <f t="shared" si="0"/>
        <v>0</v>
      </c>
      <c r="M29" s="5" t="e">
        <f t="shared" si="1"/>
        <v>#DIV/0!</v>
      </c>
    </row>
    <row r="30" spans="1:13" s="38" customFormat="1" ht="30" customHeight="1" x14ac:dyDescent="0.2">
      <c r="A30" s="45">
        <v>17</v>
      </c>
      <c r="B30" s="80" t="s">
        <v>52</v>
      </c>
      <c r="C30" s="46" t="s">
        <v>110</v>
      </c>
      <c r="D30" s="45" t="s">
        <v>111</v>
      </c>
      <c r="E30" s="33"/>
      <c r="F30" s="50">
        <v>1</v>
      </c>
      <c r="G30" s="51" t="e">
        <f t="shared" si="3"/>
        <v>#DIV/0!</v>
      </c>
      <c r="H30" s="35"/>
      <c r="I30" s="35"/>
      <c r="J30" s="36"/>
      <c r="K30" s="37"/>
      <c r="L30" s="5">
        <f t="shared" si="0"/>
        <v>0</v>
      </c>
      <c r="M30" s="5" t="e">
        <f t="shared" si="1"/>
        <v>#DIV/0!</v>
      </c>
    </row>
    <row r="31" spans="1:13" s="38" customFormat="1" ht="30" customHeight="1" x14ac:dyDescent="0.2">
      <c r="A31" s="45">
        <v>18</v>
      </c>
      <c r="B31" s="80" t="s">
        <v>50</v>
      </c>
      <c r="C31" s="46" t="s">
        <v>51</v>
      </c>
      <c r="D31" s="45"/>
      <c r="E31" s="33"/>
      <c r="F31" s="50">
        <v>1</v>
      </c>
      <c r="G31" s="52" t="e">
        <f t="shared" si="3"/>
        <v>#DIV/0!</v>
      </c>
      <c r="H31" s="35"/>
      <c r="I31" s="35"/>
      <c r="J31" s="36"/>
      <c r="K31" s="37"/>
      <c r="L31" s="5">
        <f t="shared" si="0"/>
        <v>0</v>
      </c>
      <c r="M31" s="5" t="e">
        <f t="shared" si="1"/>
        <v>#DIV/0!</v>
      </c>
    </row>
    <row r="32" spans="1:13" s="38" customFormat="1" ht="30" customHeight="1" x14ac:dyDescent="0.2">
      <c r="A32" s="45">
        <v>19</v>
      </c>
      <c r="B32" s="80" t="s">
        <v>66</v>
      </c>
      <c r="C32" s="46" t="s">
        <v>68</v>
      </c>
      <c r="D32" s="45"/>
      <c r="E32" s="33"/>
      <c r="F32" s="50">
        <v>1</v>
      </c>
      <c r="G32" s="52" t="e">
        <f t="shared" si="3"/>
        <v>#DIV/0!</v>
      </c>
      <c r="H32" s="35"/>
      <c r="I32" s="35"/>
      <c r="J32" s="36"/>
      <c r="K32" s="37"/>
      <c r="L32" s="5">
        <f t="shared" si="0"/>
        <v>0</v>
      </c>
      <c r="M32" s="5" t="e">
        <f t="shared" si="1"/>
        <v>#DIV/0!</v>
      </c>
    </row>
    <row r="33" spans="1:15" s="38" customFormat="1" ht="30" customHeight="1" x14ac:dyDescent="0.2">
      <c r="A33" s="45">
        <v>20</v>
      </c>
      <c r="B33" s="80" t="s">
        <v>112</v>
      </c>
      <c r="C33" s="46" t="s">
        <v>113</v>
      </c>
      <c r="D33" s="45" t="s">
        <v>114</v>
      </c>
      <c r="E33" s="33"/>
      <c r="F33" s="50">
        <v>0.5</v>
      </c>
      <c r="G33" s="52" t="e">
        <f t="shared" si="3"/>
        <v>#DIV/0!</v>
      </c>
      <c r="H33" s="35"/>
      <c r="I33" s="35"/>
      <c r="J33" s="36"/>
      <c r="K33" s="37"/>
      <c r="L33" s="5">
        <f t="shared" si="0"/>
        <v>0</v>
      </c>
      <c r="M33" s="5" t="e">
        <f t="shared" si="1"/>
        <v>#DIV/0!</v>
      </c>
    </row>
    <row r="34" spans="1:15" s="38" customFormat="1" ht="30" customHeight="1" x14ac:dyDescent="0.2">
      <c r="A34" s="47">
        <v>21</v>
      </c>
      <c r="B34" s="81" t="s">
        <v>115</v>
      </c>
      <c r="C34" s="48" t="s">
        <v>116</v>
      </c>
      <c r="D34" s="49" t="s">
        <v>117</v>
      </c>
      <c r="E34" s="33"/>
      <c r="F34" s="53">
        <v>2</v>
      </c>
      <c r="G34" s="54" t="e">
        <f t="shared" si="3"/>
        <v>#DIV/0!</v>
      </c>
      <c r="H34" s="39"/>
      <c r="I34" s="39"/>
      <c r="J34" s="40"/>
      <c r="K34" s="41"/>
      <c r="L34" s="5">
        <f t="shared" si="0"/>
        <v>0</v>
      </c>
      <c r="M34" s="5" t="e">
        <f t="shared" si="1"/>
        <v>#DIV/0!</v>
      </c>
    </row>
    <row r="35" spans="1:15" s="38" customFormat="1" ht="30" customHeight="1" x14ac:dyDescent="0.2">
      <c r="A35" s="47">
        <v>22</v>
      </c>
      <c r="B35" s="81" t="s">
        <v>118</v>
      </c>
      <c r="C35" s="48" t="s">
        <v>119</v>
      </c>
      <c r="D35" s="49" t="s">
        <v>120</v>
      </c>
      <c r="E35" s="33"/>
      <c r="F35" s="53">
        <v>1</v>
      </c>
      <c r="G35" s="54" t="e">
        <f t="shared" si="3"/>
        <v>#DIV/0!</v>
      </c>
      <c r="H35" s="39"/>
      <c r="I35" s="39"/>
      <c r="J35" s="40"/>
      <c r="K35" s="41"/>
      <c r="L35" s="5">
        <f t="shared" si="0"/>
        <v>0</v>
      </c>
      <c r="M35" s="5" t="e">
        <f t="shared" si="1"/>
        <v>#DIV/0!</v>
      </c>
    </row>
    <row r="36" spans="1:15" s="38" customFormat="1" ht="30" customHeight="1" x14ac:dyDescent="0.2">
      <c r="A36" s="47">
        <v>23</v>
      </c>
      <c r="B36" s="81" t="s">
        <v>28</v>
      </c>
      <c r="C36" s="48" t="s">
        <v>26</v>
      </c>
      <c r="D36" s="49" t="s">
        <v>49</v>
      </c>
      <c r="E36" s="33"/>
      <c r="F36" s="121">
        <v>1</v>
      </c>
      <c r="G36" s="122" t="e">
        <f>ROUND(#REF!/#REF!,1)</f>
        <v>#REF!</v>
      </c>
      <c r="H36" s="123"/>
      <c r="I36" s="123"/>
      <c r="J36" s="40"/>
      <c r="K36" s="41"/>
      <c r="L36" s="5" t="e">
        <f>ROUND(#REF!-(#REF!*#REF!),2)</f>
        <v>#REF!</v>
      </c>
      <c r="M36" s="5" t="e">
        <f>#REF!*#REF!</f>
        <v>#REF!</v>
      </c>
    </row>
    <row r="37" spans="1:15" s="38" customFormat="1" ht="30" customHeight="1" x14ac:dyDescent="0.2">
      <c r="A37" s="47">
        <v>24</v>
      </c>
      <c r="B37" s="81" t="s">
        <v>40</v>
      </c>
      <c r="C37" s="48" t="s">
        <v>41</v>
      </c>
      <c r="D37" s="49"/>
      <c r="E37" s="33"/>
      <c r="F37" s="121">
        <v>20</v>
      </c>
      <c r="G37" s="122" t="e">
        <f>ROUND(F38/E38,1)</f>
        <v>#DIV/0!</v>
      </c>
      <c r="H37" s="123"/>
      <c r="I37" s="123"/>
      <c r="J37" s="40"/>
      <c r="K37" s="41"/>
      <c r="L37" s="5">
        <f>ROUND(J38-(J38*K38),2)</f>
        <v>0</v>
      </c>
      <c r="M37" s="5">
        <f>$G38*L38</f>
        <v>0</v>
      </c>
    </row>
    <row r="38" spans="1:15" s="4" customFormat="1" ht="15" x14ac:dyDescent="0.25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1"/>
    </row>
    <row r="39" spans="1:15" s="4" customFormat="1" ht="15" x14ac:dyDescent="0.25">
      <c r="A39" s="141" t="s">
        <v>122</v>
      </c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</row>
    <row r="40" spans="1:15" s="4" customFormat="1" ht="15" x14ac:dyDescent="0.25">
      <c r="A40" s="141" t="s">
        <v>121</v>
      </c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</row>
    <row r="42" spans="1:15" ht="21.75" customHeight="1" thickBot="1" x14ac:dyDescent="0.25">
      <c r="A42" s="85"/>
      <c r="B42" s="86"/>
      <c r="C42" s="87" t="s">
        <v>78</v>
      </c>
      <c r="D42" s="88"/>
      <c r="E42" s="88"/>
      <c r="F42" s="88"/>
      <c r="G42" s="88"/>
      <c r="H42" s="88"/>
      <c r="I42" s="88"/>
      <c r="J42" s="89"/>
      <c r="K42" s="89"/>
      <c r="L42" s="88"/>
      <c r="M42" s="90" t="e">
        <f>SUM(Table1[[#All],[19]])</f>
        <v>#DIV/0!</v>
      </c>
    </row>
    <row r="43" spans="1:15" ht="21.75" customHeight="1" thickTop="1" thickBot="1" x14ac:dyDescent="0.25">
      <c r="A43" s="92"/>
      <c r="B43" s="93"/>
      <c r="C43" s="94" t="s">
        <v>79</v>
      </c>
      <c r="D43" s="95"/>
      <c r="E43" s="95"/>
      <c r="F43" s="95"/>
      <c r="G43" s="95"/>
      <c r="H43" s="95"/>
      <c r="I43" s="95"/>
      <c r="J43" s="96"/>
      <c r="K43" s="96"/>
      <c r="L43" s="95"/>
      <c r="M43" s="97" t="e">
        <f>ROUND(M42*0.25,2)</f>
        <v>#DIV/0!</v>
      </c>
    </row>
    <row r="44" spans="1:15" ht="21.75" customHeight="1" thickTop="1" x14ac:dyDescent="0.2">
      <c r="A44" s="92"/>
      <c r="B44" s="93"/>
      <c r="C44" s="94" t="s">
        <v>80</v>
      </c>
      <c r="D44" s="95"/>
      <c r="E44" s="95"/>
      <c r="F44" s="95"/>
      <c r="G44" s="95"/>
      <c r="H44" s="95"/>
      <c r="I44" s="95"/>
      <c r="J44" s="96"/>
      <c r="K44" s="96"/>
      <c r="L44" s="95"/>
      <c r="M44" s="97" t="e">
        <f>M42+M43</f>
        <v>#DIV/0!</v>
      </c>
    </row>
    <row r="45" spans="1:1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5" ht="15" x14ac:dyDescent="0.25">
      <c r="A46" s="139" t="s">
        <v>81</v>
      </c>
      <c r="B46" s="139"/>
      <c r="C46" s="139"/>
      <c r="D46" s="139"/>
      <c r="E46" s="139"/>
      <c r="F46" s="139"/>
      <c r="G46" s="139"/>
      <c r="H46" s="139" t="s">
        <v>100</v>
      </c>
      <c r="I46" s="139"/>
      <c r="J46" s="139"/>
      <c r="K46" s="139"/>
      <c r="L46" s="139"/>
      <c r="M46" s="139"/>
    </row>
    <row r="47" spans="1:15" ht="31.5" customHeight="1" x14ac:dyDescent="0.25">
      <c r="A47" s="140"/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  <c r="M47" s="140"/>
    </row>
    <row r="48" spans="1:15" ht="15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7:7" x14ac:dyDescent="0.2">
      <c r="G49" s="119" t="s">
        <v>82</v>
      </c>
    </row>
  </sheetData>
  <mergeCells count="25">
    <mergeCell ref="A46:G46"/>
    <mergeCell ref="H46:M46"/>
    <mergeCell ref="A47:G47"/>
    <mergeCell ref="H47:M47"/>
    <mergeCell ref="A39:O39"/>
    <mergeCell ref="A40:O40"/>
    <mergeCell ref="E1:M1"/>
    <mergeCell ref="E2:M2"/>
    <mergeCell ref="E3:M3"/>
    <mergeCell ref="E4:M4"/>
    <mergeCell ref="E5:M5"/>
    <mergeCell ref="A1:D1"/>
    <mergeCell ref="A2:D2"/>
    <mergeCell ref="A3:D3"/>
    <mergeCell ref="A4:D4"/>
    <mergeCell ref="A5:D5"/>
    <mergeCell ref="A6:D6"/>
    <mergeCell ref="A7:D7"/>
    <mergeCell ref="A10:I10"/>
    <mergeCell ref="A11:I11"/>
    <mergeCell ref="E6:M6"/>
    <mergeCell ref="E8:M8"/>
    <mergeCell ref="E7:J7"/>
    <mergeCell ref="K7:M7"/>
    <mergeCell ref="A8:D8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H35" sqref="H35"/>
    </sheetView>
  </sheetViews>
  <sheetFormatPr defaultRowHeight="12.75" x14ac:dyDescent="0.2"/>
  <cols>
    <col min="1" max="1" width="3.140625" customWidth="1"/>
    <col min="2" max="2" width="13" customWidth="1"/>
    <col min="3" max="3" width="21" customWidth="1"/>
    <col min="4" max="4" width="12.5703125" bestFit="1" customWidth="1"/>
    <col min="5" max="5" width="7.140625" bestFit="1" customWidth="1"/>
    <col min="6" max="6" width="14.5703125" customWidth="1"/>
    <col min="7" max="7" width="14.85546875" customWidth="1"/>
    <col min="8" max="8" width="18.42578125" customWidth="1"/>
    <col min="9" max="9" width="21.28515625" customWidth="1"/>
  </cols>
  <sheetData>
    <row r="1" spans="1:9" s="58" customFormat="1" ht="15" customHeight="1" x14ac:dyDescent="0.2">
      <c r="A1" s="57"/>
      <c r="B1" s="60" t="s">
        <v>83</v>
      </c>
      <c r="C1" s="142" t="s">
        <v>89</v>
      </c>
      <c r="D1" s="143"/>
      <c r="E1" s="144"/>
      <c r="F1" s="60" t="s">
        <v>90</v>
      </c>
      <c r="G1" s="145" t="s">
        <v>92</v>
      </c>
      <c r="H1" s="146"/>
      <c r="I1" s="61"/>
    </row>
    <row r="2" spans="1:9" s="58" customFormat="1" ht="15" customHeight="1" x14ac:dyDescent="0.2">
      <c r="A2" s="57"/>
      <c r="B2" s="60" t="s">
        <v>18</v>
      </c>
      <c r="C2" s="62" t="s">
        <v>11</v>
      </c>
      <c r="D2" s="147" t="s">
        <v>84</v>
      </c>
      <c r="E2" s="148"/>
      <c r="F2" s="60" t="s">
        <v>91</v>
      </c>
      <c r="G2" s="145" t="s">
        <v>92</v>
      </c>
      <c r="H2" s="146"/>
      <c r="I2" s="61"/>
    </row>
    <row r="3" spans="1:9" ht="15" x14ac:dyDescent="0.25">
      <c r="A3" s="1"/>
      <c r="B3" s="1"/>
      <c r="C3" s="1"/>
      <c r="D3" s="1"/>
      <c r="E3" s="1"/>
    </row>
    <row r="4" spans="1:9" s="2" customFormat="1" ht="36" x14ac:dyDescent="0.2">
      <c r="A4" s="22" t="s">
        <v>9</v>
      </c>
      <c r="B4" s="56" t="s">
        <v>85</v>
      </c>
      <c r="C4" s="22" t="s">
        <v>86</v>
      </c>
      <c r="D4" s="22" t="s">
        <v>93</v>
      </c>
      <c r="E4" s="22" t="s">
        <v>87</v>
      </c>
      <c r="F4" s="23" t="s">
        <v>103</v>
      </c>
      <c r="G4" s="23" t="s">
        <v>95</v>
      </c>
      <c r="H4" s="23" t="s">
        <v>104</v>
      </c>
      <c r="I4" s="23" t="s">
        <v>97</v>
      </c>
    </row>
    <row r="5" spans="1:9" s="10" customFormat="1" ht="15" customHeight="1" x14ac:dyDescent="0.2">
      <c r="A5" s="6">
        <v>1</v>
      </c>
      <c r="B5" s="55"/>
      <c r="C5" s="7"/>
      <c r="D5" s="6" t="s">
        <v>88</v>
      </c>
      <c r="E5" s="59"/>
      <c r="F5" s="8"/>
      <c r="G5" s="9"/>
      <c r="H5" s="5">
        <f t="shared" ref="H5:H15" si="0">ROUND(F5-(F5*G5),2)</f>
        <v>0</v>
      </c>
      <c r="I5" s="5">
        <f>ROUND(Table13[[#This Row],[Column2]]*Table13[[#This Row],[16]],2)</f>
        <v>0</v>
      </c>
    </row>
    <row r="6" spans="1:9" s="10" customFormat="1" ht="15" customHeight="1" x14ac:dyDescent="0.2">
      <c r="A6" s="6">
        <v>2</v>
      </c>
      <c r="B6" s="55"/>
      <c r="C6" s="7"/>
      <c r="D6" s="6" t="s">
        <v>88</v>
      </c>
      <c r="E6" s="59"/>
      <c r="F6" s="8"/>
      <c r="G6" s="9"/>
      <c r="H6" s="5">
        <f t="shared" si="0"/>
        <v>0</v>
      </c>
      <c r="I6" s="5">
        <f>ROUND(Table13[[#This Row],[Column2]]*Table13[[#This Row],[16]],2)</f>
        <v>0</v>
      </c>
    </row>
    <row r="7" spans="1:9" s="10" customFormat="1" ht="15" customHeight="1" x14ac:dyDescent="0.2">
      <c r="A7" s="6">
        <v>3</v>
      </c>
      <c r="B7" s="55"/>
      <c r="C7" s="7"/>
      <c r="D7" s="6" t="s">
        <v>88</v>
      </c>
      <c r="E7" s="59"/>
      <c r="F7" s="8"/>
      <c r="G7" s="9"/>
      <c r="H7" s="5">
        <f t="shared" si="0"/>
        <v>0</v>
      </c>
      <c r="I7" s="5">
        <f>ROUND(Table13[[#This Row],[Column2]]*Table13[[#This Row],[16]],2)</f>
        <v>0</v>
      </c>
    </row>
    <row r="8" spans="1:9" s="10" customFormat="1" ht="15" customHeight="1" x14ac:dyDescent="0.2">
      <c r="A8" s="6">
        <v>4</v>
      </c>
      <c r="B8" s="55"/>
      <c r="C8" s="7"/>
      <c r="D8" s="6" t="s">
        <v>88</v>
      </c>
      <c r="E8" s="59"/>
      <c r="F8" s="8"/>
      <c r="G8" s="9"/>
      <c r="H8" s="5">
        <f t="shared" si="0"/>
        <v>0</v>
      </c>
      <c r="I8" s="5">
        <f>ROUND(Table13[[#This Row],[Column2]]*Table13[[#This Row],[16]],2)</f>
        <v>0</v>
      </c>
    </row>
    <row r="9" spans="1:9" s="10" customFormat="1" ht="15" customHeight="1" x14ac:dyDescent="0.2">
      <c r="A9" s="6">
        <v>5</v>
      </c>
      <c r="B9" s="55"/>
      <c r="C9" s="7"/>
      <c r="D9" s="6"/>
      <c r="E9" s="59"/>
      <c r="F9" s="8"/>
      <c r="G9" s="9"/>
      <c r="H9" s="5">
        <f t="shared" si="0"/>
        <v>0</v>
      </c>
      <c r="I9" s="5">
        <f>ROUND(Table13[[#This Row],[Column2]]*Table13[[#This Row],[16]],2)</f>
        <v>0</v>
      </c>
    </row>
    <row r="10" spans="1:9" s="10" customFormat="1" ht="15" customHeight="1" x14ac:dyDescent="0.2">
      <c r="A10" s="6">
        <v>6</v>
      </c>
      <c r="B10" s="55"/>
      <c r="C10" s="7"/>
      <c r="D10" s="6"/>
      <c r="E10" s="59"/>
      <c r="F10" s="8"/>
      <c r="G10" s="9"/>
      <c r="H10" s="5">
        <f t="shared" si="0"/>
        <v>0</v>
      </c>
      <c r="I10" s="5">
        <f>ROUND(Table13[[#This Row],[Column2]]*Table13[[#This Row],[16]],2)</f>
        <v>0</v>
      </c>
    </row>
    <row r="11" spans="1:9" s="10" customFormat="1" ht="15" customHeight="1" x14ac:dyDescent="0.2">
      <c r="A11" s="6">
        <v>7</v>
      </c>
      <c r="B11" s="55"/>
      <c r="C11" s="7"/>
      <c r="D11" s="6"/>
      <c r="E11" s="59"/>
      <c r="F11" s="8"/>
      <c r="G11" s="9"/>
      <c r="H11" s="5">
        <f t="shared" si="0"/>
        <v>0</v>
      </c>
      <c r="I11" s="5">
        <f>ROUND(Table13[[#This Row],[Column2]]*Table13[[#This Row],[16]],2)</f>
        <v>0</v>
      </c>
    </row>
    <row r="12" spans="1:9" s="10" customFormat="1" ht="15" customHeight="1" x14ac:dyDescent="0.2">
      <c r="A12" s="6">
        <v>8</v>
      </c>
      <c r="B12" s="55"/>
      <c r="C12" s="7"/>
      <c r="D12" s="6"/>
      <c r="E12" s="59"/>
      <c r="F12" s="8"/>
      <c r="G12" s="9"/>
      <c r="H12" s="5">
        <f t="shared" si="0"/>
        <v>0</v>
      </c>
      <c r="I12" s="5">
        <f>ROUND(Table13[[#This Row],[Column2]]*Table13[[#This Row],[16]],2)</f>
        <v>0</v>
      </c>
    </row>
    <row r="13" spans="1:9" s="10" customFormat="1" ht="15" customHeight="1" x14ac:dyDescent="0.2">
      <c r="A13" s="6">
        <v>9</v>
      </c>
      <c r="B13" s="55"/>
      <c r="C13" s="7"/>
      <c r="D13" s="6"/>
      <c r="E13" s="59"/>
      <c r="F13" s="8"/>
      <c r="G13" s="9"/>
      <c r="H13" s="5">
        <f t="shared" si="0"/>
        <v>0</v>
      </c>
      <c r="I13" s="5">
        <f>ROUND(Table13[[#This Row],[Column2]]*Table13[[#This Row],[16]],2)</f>
        <v>0</v>
      </c>
    </row>
    <row r="14" spans="1:9" s="10" customFormat="1" ht="15" customHeight="1" x14ac:dyDescent="0.2">
      <c r="A14" s="6">
        <v>10</v>
      </c>
      <c r="B14" s="55"/>
      <c r="C14" s="7"/>
      <c r="D14" s="6"/>
      <c r="E14" s="59"/>
      <c r="F14" s="8"/>
      <c r="G14" s="9"/>
      <c r="H14" s="5">
        <f t="shared" si="0"/>
        <v>0</v>
      </c>
      <c r="I14" s="5">
        <f>ROUND(Table13[[#This Row],[Column2]]*Table13[[#This Row],[16]],2)</f>
        <v>0</v>
      </c>
    </row>
    <row r="15" spans="1:9" s="10" customFormat="1" ht="15" customHeight="1" x14ac:dyDescent="0.2">
      <c r="A15" s="6">
        <v>11</v>
      </c>
      <c r="B15" s="55"/>
      <c r="C15" s="7"/>
      <c r="D15" s="6"/>
      <c r="E15" s="59"/>
      <c r="F15" s="8"/>
      <c r="G15" s="9"/>
      <c r="H15" s="5">
        <f t="shared" si="0"/>
        <v>0</v>
      </c>
      <c r="I15" s="5">
        <f>ROUND(Table13[[#This Row],[Column2]]*Table13[[#This Row],[16]],2)</f>
        <v>0</v>
      </c>
    </row>
    <row r="16" spans="1:9" s="18" customFormat="1" ht="15" customHeight="1" thickBot="1" x14ac:dyDescent="0.25">
      <c r="A16" s="14"/>
      <c r="B16" s="15"/>
      <c r="C16" s="13" t="s">
        <v>78</v>
      </c>
      <c r="D16" s="13"/>
      <c r="E16" s="13"/>
      <c r="F16" s="17"/>
      <c r="G16" s="17"/>
      <c r="H16" s="16"/>
      <c r="I16" s="63">
        <f>SUBTOTAL(109,Table13[19])</f>
        <v>0</v>
      </c>
    </row>
    <row r="17" spans="1:9" s="18" customFormat="1" ht="15" customHeight="1" thickTop="1" thickBot="1" x14ac:dyDescent="0.25">
      <c r="A17" s="19"/>
      <c r="B17" s="20"/>
      <c r="C17" s="11" t="s">
        <v>79</v>
      </c>
      <c r="D17" s="11"/>
      <c r="E17" s="11"/>
      <c r="F17" s="21"/>
      <c r="G17" s="21"/>
      <c r="H17" s="12"/>
      <c r="I17" s="64">
        <f>ROUND(I16*0.25,2)</f>
        <v>0</v>
      </c>
    </row>
    <row r="18" spans="1:9" s="18" customFormat="1" ht="15" customHeight="1" thickTop="1" x14ac:dyDescent="0.2">
      <c r="A18" s="19"/>
      <c r="B18" s="20"/>
      <c r="C18" s="11" t="s">
        <v>80</v>
      </c>
      <c r="D18" s="11"/>
      <c r="E18" s="11"/>
      <c r="F18" s="21"/>
      <c r="G18" s="21"/>
      <c r="H18" s="12"/>
      <c r="I18" s="64">
        <f>I16+I17</f>
        <v>0</v>
      </c>
    </row>
    <row r="19" spans="1:9" s="4" customFormat="1" ht="15" x14ac:dyDescent="0.25">
      <c r="A19" s="3"/>
      <c r="B19" s="3"/>
      <c r="C19" s="3"/>
      <c r="D19" s="3"/>
      <c r="E19" s="3"/>
      <c r="F19" s="3"/>
      <c r="G19" s="3"/>
      <c r="H19" s="3"/>
      <c r="I19" s="3"/>
    </row>
  </sheetData>
  <mergeCells count="4">
    <mergeCell ref="C1:E1"/>
    <mergeCell ref="G1:H1"/>
    <mergeCell ref="D2:E2"/>
    <mergeCell ref="G2:H2"/>
  </mergeCells>
  <pageMargins left="7.874015748031496E-2" right="7.874015748031496E-2" top="0.39370078740157483" bottom="0.39370078740157483" header="0.15748031496062992" footer="0.15748031496062992"/>
  <pageSetup paperSize="9" scale="81" fitToHeight="0" orientation="portrait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topLeftCell="A16" workbookViewId="0">
      <selection activeCell="H25" sqref="H25"/>
    </sheetView>
  </sheetViews>
  <sheetFormatPr defaultColWidth="9.140625" defaultRowHeight="12.75" x14ac:dyDescent="0.2"/>
  <cols>
    <col min="1" max="1" width="3.140625" style="31" customWidth="1"/>
    <col min="2" max="2" width="8" style="31" hidden="1" customWidth="1"/>
    <col min="3" max="3" width="38.85546875" style="31" bestFit="1" customWidth="1"/>
    <col min="4" max="4" width="14.28515625" style="31" customWidth="1"/>
    <col min="5" max="5" width="15" style="31" bestFit="1" customWidth="1"/>
    <col min="6" max="6" width="11.5703125" style="31" customWidth="1"/>
    <col min="7" max="7" width="21.140625" style="31" bestFit="1" customWidth="1"/>
    <col min="8" max="9" width="24.42578125" style="31" customWidth="1"/>
    <col min="10" max="10" width="15.7109375" style="31" bestFit="1" customWidth="1"/>
    <col min="11" max="11" width="8.42578125" style="31" customWidth="1"/>
    <col min="12" max="12" width="18" style="31" bestFit="1" customWidth="1"/>
    <col min="13" max="13" width="18.28515625" style="31" customWidth="1"/>
    <col min="14" max="16384" width="9.140625" style="31"/>
  </cols>
  <sheetData>
    <row r="1" spans="1:13" s="82" customFormat="1" ht="24.75" customHeight="1" x14ac:dyDescent="0.3">
      <c r="A1" s="134" t="s">
        <v>76</v>
      </c>
      <c r="B1" s="134"/>
      <c r="C1" s="134"/>
      <c r="D1" s="134"/>
      <c r="E1" s="150"/>
      <c r="F1" s="150"/>
      <c r="G1" s="150"/>
      <c r="H1" s="150"/>
      <c r="I1" s="150"/>
      <c r="J1" s="150"/>
      <c r="K1" s="150"/>
      <c r="L1" s="150"/>
      <c r="M1" s="150"/>
    </row>
    <row r="2" spans="1:13" s="82" customFormat="1" ht="24.75" customHeight="1" x14ac:dyDescent="0.3">
      <c r="A2" s="149" t="s">
        <v>0</v>
      </c>
      <c r="B2" s="149"/>
      <c r="C2" s="149"/>
      <c r="D2" s="149"/>
      <c r="E2" s="151"/>
      <c r="F2" s="151"/>
      <c r="G2" s="151"/>
      <c r="H2" s="151"/>
      <c r="I2" s="151"/>
      <c r="J2" s="151"/>
      <c r="K2" s="151"/>
      <c r="L2" s="151"/>
      <c r="M2" s="151"/>
    </row>
    <row r="3" spans="1:13" s="82" customFormat="1" ht="24.75" customHeight="1" x14ac:dyDescent="0.3">
      <c r="A3" s="149" t="s">
        <v>1</v>
      </c>
      <c r="B3" s="149"/>
      <c r="C3" s="149"/>
      <c r="D3" s="149"/>
      <c r="E3" s="151"/>
      <c r="F3" s="151"/>
      <c r="G3" s="151"/>
      <c r="H3" s="151"/>
      <c r="I3" s="151"/>
      <c r="J3" s="151"/>
      <c r="K3" s="151"/>
      <c r="L3" s="151"/>
      <c r="M3" s="151"/>
    </row>
    <row r="4" spans="1:13" s="82" customFormat="1" ht="24.75" customHeight="1" x14ac:dyDescent="0.3">
      <c r="A4" s="149" t="s">
        <v>45</v>
      </c>
      <c r="B4" s="149"/>
      <c r="C4" s="149"/>
      <c r="D4" s="149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82" customFormat="1" ht="24.75" customHeight="1" x14ac:dyDescent="0.3">
      <c r="A5" s="149" t="s">
        <v>74</v>
      </c>
      <c r="B5" s="149"/>
      <c r="C5" s="149"/>
      <c r="D5" s="149"/>
      <c r="E5" s="151"/>
      <c r="F5" s="151"/>
      <c r="G5" s="151"/>
      <c r="H5" s="151"/>
      <c r="I5" s="151"/>
      <c r="J5" s="151"/>
      <c r="K5" s="151"/>
      <c r="L5" s="151"/>
      <c r="M5" s="151"/>
    </row>
    <row r="6" spans="1:13" s="82" customFormat="1" ht="24.75" customHeight="1" x14ac:dyDescent="0.3">
      <c r="A6" s="149" t="s">
        <v>75</v>
      </c>
      <c r="B6" s="149"/>
      <c r="C6" s="149"/>
      <c r="D6" s="149"/>
      <c r="E6" s="151"/>
      <c r="F6" s="151"/>
      <c r="G6" s="151"/>
      <c r="H6" s="151"/>
      <c r="I6" s="151"/>
      <c r="J6" s="151"/>
      <c r="K6" s="151"/>
      <c r="L6" s="151"/>
      <c r="M6" s="151"/>
    </row>
    <row r="7" spans="1:13" s="82" customFormat="1" ht="24.75" customHeight="1" x14ac:dyDescent="0.3">
      <c r="A7" s="149" t="s">
        <v>2</v>
      </c>
      <c r="B7" s="149"/>
      <c r="C7" s="149"/>
      <c r="D7" s="149"/>
      <c r="E7" s="151"/>
      <c r="F7" s="151"/>
      <c r="G7" s="151"/>
      <c r="H7" s="151"/>
      <c r="I7" s="151"/>
      <c r="J7" s="151"/>
      <c r="K7" s="151"/>
      <c r="L7" s="151"/>
      <c r="M7" s="151"/>
    </row>
    <row r="8" spans="1:13" s="82" customFormat="1" ht="24.75" customHeight="1" x14ac:dyDescent="0.3">
      <c r="A8" s="149" t="s">
        <v>3</v>
      </c>
      <c r="B8" s="149"/>
      <c r="C8" s="149"/>
      <c r="D8" s="149"/>
      <c r="E8" s="151"/>
      <c r="F8" s="151"/>
      <c r="G8" s="151"/>
      <c r="H8" s="151"/>
      <c r="I8" s="151"/>
      <c r="J8" s="151"/>
      <c r="K8" s="151"/>
      <c r="L8" s="151"/>
      <c r="M8" s="151"/>
    </row>
    <row r="9" spans="1:13" s="30" customFormat="1" ht="15.75" x14ac:dyDescent="0.25">
      <c r="A9" s="27"/>
      <c r="B9" s="27"/>
      <c r="C9" s="26"/>
      <c r="D9" s="26"/>
      <c r="E9" s="27"/>
      <c r="F9" s="28"/>
      <c r="G9" s="28"/>
      <c r="H9" s="28"/>
      <c r="I9" s="28"/>
      <c r="J9" s="29"/>
      <c r="K9" s="29"/>
      <c r="L9" s="29"/>
    </row>
    <row r="10" spans="1:13" s="84" customFormat="1" ht="18.75" x14ac:dyDescent="0.3">
      <c r="A10" s="135" t="s">
        <v>138</v>
      </c>
      <c r="B10" s="135"/>
      <c r="C10" s="135"/>
      <c r="D10" s="135"/>
      <c r="E10" s="135"/>
      <c r="F10" s="135"/>
      <c r="G10" s="135"/>
      <c r="H10" s="135"/>
      <c r="I10" s="135"/>
      <c r="J10" s="83"/>
      <c r="K10" s="83"/>
      <c r="L10" s="83"/>
      <c r="M10" s="83"/>
    </row>
    <row r="11" spans="1:13" s="84" customFormat="1" ht="18.75" x14ac:dyDescent="0.3">
      <c r="A11" s="135" t="s">
        <v>105</v>
      </c>
      <c r="B11" s="135"/>
      <c r="C11" s="135"/>
      <c r="D11" s="135"/>
      <c r="E11" s="135"/>
      <c r="F11" s="135"/>
      <c r="G11" s="135"/>
      <c r="H11" s="135"/>
      <c r="I11" s="135"/>
      <c r="J11" s="83"/>
      <c r="K11" s="83"/>
      <c r="L11" s="83"/>
      <c r="M11" s="83"/>
    </row>
    <row r="12" spans="1:13" s="30" customFormat="1" ht="15.75" x14ac:dyDescent="0.25">
      <c r="A12" s="65"/>
      <c r="B12" s="65"/>
      <c r="C12" s="65"/>
      <c r="D12" s="65"/>
      <c r="E12" s="65"/>
      <c r="F12" s="65"/>
      <c r="G12" s="65"/>
      <c r="H12" s="65"/>
      <c r="I12" s="65"/>
      <c r="J12" s="42"/>
      <c r="K12" s="42"/>
      <c r="L12" s="42"/>
      <c r="M12" s="42"/>
    </row>
    <row r="13" spans="1:13" s="32" customFormat="1" ht="54.75" customHeight="1" x14ac:dyDescent="0.2">
      <c r="A13" s="79" t="s">
        <v>9</v>
      </c>
      <c r="B13" s="79" t="s">
        <v>4</v>
      </c>
      <c r="C13" s="79" t="s">
        <v>5</v>
      </c>
      <c r="D13" s="79" t="s">
        <v>7</v>
      </c>
      <c r="E13" s="79" t="s">
        <v>137</v>
      </c>
      <c r="F13" s="79" t="s">
        <v>106</v>
      </c>
      <c r="G13" s="79" t="s">
        <v>44</v>
      </c>
      <c r="H13" s="79" t="s">
        <v>98</v>
      </c>
      <c r="I13" s="79" t="s">
        <v>99</v>
      </c>
      <c r="J13" s="79" t="s">
        <v>94</v>
      </c>
      <c r="K13" s="79" t="s">
        <v>95</v>
      </c>
      <c r="L13" s="79" t="s">
        <v>96</v>
      </c>
      <c r="M13" s="79" t="s">
        <v>97</v>
      </c>
    </row>
    <row r="14" spans="1:13" s="71" customFormat="1" ht="32.1" customHeight="1" x14ac:dyDescent="0.2">
      <c r="A14" s="66">
        <v>1</v>
      </c>
      <c r="B14" s="66" t="s">
        <v>124</v>
      </c>
      <c r="C14" s="74" t="s">
        <v>125</v>
      </c>
      <c r="D14" s="66"/>
      <c r="E14" s="67"/>
      <c r="F14" s="50">
        <v>1</v>
      </c>
      <c r="G14" s="120" t="e">
        <f t="shared" ref="G14:G24" si="0">ROUND(F14/E14,1)</f>
        <v>#DIV/0!</v>
      </c>
      <c r="H14" s="69"/>
      <c r="I14" s="69"/>
      <c r="J14" s="68"/>
      <c r="K14" s="70"/>
      <c r="L14" s="5">
        <f t="shared" ref="L14:L24" si="1">ROUND(J14-(J14*K14),2)</f>
        <v>0</v>
      </c>
      <c r="M14" s="5" t="e">
        <f t="shared" ref="M14:M24" si="2">$G14*L14</f>
        <v>#DIV/0!</v>
      </c>
    </row>
    <row r="15" spans="1:13" s="71" customFormat="1" ht="32.1" customHeight="1" x14ac:dyDescent="0.2">
      <c r="A15" s="75">
        <v>2</v>
      </c>
      <c r="B15" s="75" t="s">
        <v>36</v>
      </c>
      <c r="C15" s="76" t="s">
        <v>37</v>
      </c>
      <c r="D15" s="75"/>
      <c r="E15" s="67"/>
      <c r="F15" s="50">
        <v>750</v>
      </c>
      <c r="G15" s="120" t="e">
        <f t="shared" si="0"/>
        <v>#DIV/0!</v>
      </c>
      <c r="H15" s="72"/>
      <c r="I15" s="73"/>
      <c r="J15" s="68"/>
      <c r="K15" s="70"/>
      <c r="L15" s="78">
        <f t="shared" si="1"/>
        <v>0</v>
      </c>
      <c r="M15" s="78" t="e">
        <f t="shared" si="2"/>
        <v>#DIV/0!</v>
      </c>
    </row>
    <row r="16" spans="1:13" s="71" customFormat="1" ht="32.1" customHeight="1" x14ac:dyDescent="0.2">
      <c r="A16" s="66">
        <v>3</v>
      </c>
      <c r="B16" s="66" t="s">
        <v>136</v>
      </c>
      <c r="C16" s="74" t="s">
        <v>62</v>
      </c>
      <c r="D16" s="77"/>
      <c r="E16" s="67"/>
      <c r="F16" s="50">
        <v>20</v>
      </c>
      <c r="G16" s="120" t="e">
        <f t="shared" si="0"/>
        <v>#DIV/0!</v>
      </c>
      <c r="H16" s="69"/>
      <c r="I16" s="69"/>
      <c r="J16" s="68"/>
      <c r="K16" s="70"/>
      <c r="L16" s="78">
        <f t="shared" si="1"/>
        <v>0</v>
      </c>
      <c r="M16" s="78" t="e">
        <f t="shared" si="2"/>
        <v>#DIV/0!</v>
      </c>
    </row>
    <row r="17" spans="1:13" s="71" customFormat="1" ht="32.1" customHeight="1" x14ac:dyDescent="0.2">
      <c r="A17" s="75">
        <v>4</v>
      </c>
      <c r="B17" s="66" t="s">
        <v>63</v>
      </c>
      <c r="C17" s="74" t="s">
        <v>64</v>
      </c>
      <c r="D17" s="77"/>
      <c r="E17" s="66"/>
      <c r="F17" s="50">
        <v>20</v>
      </c>
      <c r="G17" s="120" t="e">
        <f t="shared" si="0"/>
        <v>#DIV/0!</v>
      </c>
      <c r="H17" s="69"/>
      <c r="I17" s="69"/>
      <c r="J17" s="68"/>
      <c r="K17" s="70"/>
      <c r="L17" s="78">
        <f t="shared" si="1"/>
        <v>0</v>
      </c>
      <c r="M17" s="78" t="e">
        <f t="shared" si="2"/>
        <v>#DIV/0!</v>
      </c>
    </row>
    <row r="18" spans="1:13" s="71" customFormat="1" ht="32.1" customHeight="1" x14ac:dyDescent="0.2">
      <c r="A18" s="66">
        <v>5</v>
      </c>
      <c r="B18" s="66" t="s">
        <v>57</v>
      </c>
      <c r="C18" s="74" t="s">
        <v>58</v>
      </c>
      <c r="D18" s="77"/>
      <c r="E18" s="66"/>
      <c r="F18" s="50">
        <v>200</v>
      </c>
      <c r="G18" s="120" t="e">
        <f t="shared" si="0"/>
        <v>#DIV/0!</v>
      </c>
      <c r="H18" s="69"/>
      <c r="I18" s="69"/>
      <c r="J18" s="68"/>
      <c r="K18" s="70"/>
      <c r="L18" s="78">
        <f t="shared" si="1"/>
        <v>0</v>
      </c>
      <c r="M18" s="78" t="e">
        <f t="shared" si="2"/>
        <v>#DIV/0!</v>
      </c>
    </row>
    <row r="19" spans="1:13" s="71" customFormat="1" ht="32.1" customHeight="1" x14ac:dyDescent="0.2">
      <c r="A19" s="75">
        <v>6</v>
      </c>
      <c r="B19" s="66" t="s">
        <v>126</v>
      </c>
      <c r="C19" s="74" t="s">
        <v>59</v>
      </c>
      <c r="D19" s="77"/>
      <c r="E19" s="66"/>
      <c r="F19" s="50">
        <v>400</v>
      </c>
      <c r="G19" s="120" t="e">
        <f t="shared" si="0"/>
        <v>#DIV/0!</v>
      </c>
      <c r="H19" s="69"/>
      <c r="I19" s="69"/>
      <c r="J19" s="68"/>
      <c r="K19" s="70"/>
      <c r="L19" s="78">
        <f t="shared" si="1"/>
        <v>0</v>
      </c>
      <c r="M19" s="78" t="e">
        <f t="shared" si="2"/>
        <v>#DIV/0!</v>
      </c>
    </row>
    <row r="20" spans="1:13" s="71" customFormat="1" ht="32.1" customHeight="1" x14ac:dyDescent="0.2">
      <c r="A20" s="66">
        <v>7</v>
      </c>
      <c r="B20" s="66" t="s">
        <v>60</v>
      </c>
      <c r="C20" s="74" t="s">
        <v>61</v>
      </c>
      <c r="D20" s="77"/>
      <c r="E20" s="67"/>
      <c r="F20" s="50">
        <v>200</v>
      </c>
      <c r="G20" s="120" t="e">
        <f t="shared" si="0"/>
        <v>#DIV/0!</v>
      </c>
      <c r="H20" s="69"/>
      <c r="I20" s="69"/>
      <c r="J20" s="68"/>
      <c r="K20" s="70"/>
      <c r="L20" s="78">
        <f t="shared" si="1"/>
        <v>0</v>
      </c>
      <c r="M20" s="78" t="e">
        <f t="shared" si="2"/>
        <v>#DIV/0!</v>
      </c>
    </row>
    <row r="21" spans="1:13" s="71" customFormat="1" ht="32.1" customHeight="1" x14ac:dyDescent="0.2">
      <c r="A21" s="75">
        <v>8</v>
      </c>
      <c r="B21" s="66" t="s">
        <v>127</v>
      </c>
      <c r="C21" s="74" t="s">
        <v>128</v>
      </c>
      <c r="D21" s="77"/>
      <c r="E21" s="67"/>
      <c r="F21" s="50">
        <v>1</v>
      </c>
      <c r="G21" s="120" t="e">
        <f t="shared" si="0"/>
        <v>#DIV/0!</v>
      </c>
      <c r="H21" s="69"/>
      <c r="I21" s="69"/>
      <c r="J21" s="68"/>
      <c r="K21" s="70"/>
      <c r="L21" s="78">
        <f t="shared" si="1"/>
        <v>0</v>
      </c>
      <c r="M21" s="78" t="e">
        <f t="shared" si="2"/>
        <v>#DIV/0!</v>
      </c>
    </row>
    <row r="22" spans="1:13" s="71" customFormat="1" ht="32.1" customHeight="1" x14ac:dyDescent="0.2">
      <c r="A22" s="66">
        <v>9</v>
      </c>
      <c r="B22" s="66" t="s">
        <v>129</v>
      </c>
      <c r="C22" s="74" t="s">
        <v>130</v>
      </c>
      <c r="D22" s="77"/>
      <c r="E22" s="67"/>
      <c r="F22" s="50">
        <v>1</v>
      </c>
      <c r="G22" s="120" t="e">
        <f t="shared" si="0"/>
        <v>#DIV/0!</v>
      </c>
      <c r="H22" s="69"/>
      <c r="I22" s="69"/>
      <c r="J22" s="68"/>
      <c r="K22" s="70"/>
      <c r="L22" s="78">
        <f t="shared" si="1"/>
        <v>0</v>
      </c>
      <c r="M22" s="78" t="e">
        <f t="shared" si="2"/>
        <v>#DIV/0!</v>
      </c>
    </row>
    <row r="23" spans="1:13" s="71" customFormat="1" ht="32.1" customHeight="1" x14ac:dyDescent="0.2">
      <c r="A23" s="75">
        <v>10</v>
      </c>
      <c r="B23" s="66" t="s">
        <v>55</v>
      </c>
      <c r="C23" s="74" t="s">
        <v>56</v>
      </c>
      <c r="D23" s="66"/>
      <c r="E23" s="69"/>
      <c r="F23" s="50">
        <v>1</v>
      </c>
      <c r="G23" s="120" t="e">
        <f t="shared" si="0"/>
        <v>#DIV/0!</v>
      </c>
      <c r="H23" s="68"/>
      <c r="I23" s="68"/>
      <c r="J23" s="68"/>
      <c r="K23" s="70"/>
      <c r="L23" s="78">
        <f t="shared" si="1"/>
        <v>0</v>
      </c>
      <c r="M23" s="78" t="e">
        <f t="shared" si="2"/>
        <v>#DIV/0!</v>
      </c>
    </row>
    <row r="24" spans="1:13" s="71" customFormat="1" ht="32.1" customHeight="1" x14ac:dyDescent="0.2">
      <c r="A24" s="66">
        <v>11</v>
      </c>
      <c r="B24" s="66" t="s">
        <v>131</v>
      </c>
      <c r="C24" s="74" t="s">
        <v>132</v>
      </c>
      <c r="D24" s="66"/>
      <c r="E24" s="69"/>
      <c r="F24" s="50">
        <v>2</v>
      </c>
      <c r="G24" s="120" t="e">
        <f t="shared" si="0"/>
        <v>#DIV/0!</v>
      </c>
      <c r="H24" s="68"/>
      <c r="I24" s="68"/>
      <c r="J24" s="68"/>
      <c r="K24" s="70"/>
      <c r="L24" s="78">
        <f t="shared" si="1"/>
        <v>0</v>
      </c>
      <c r="M24" s="78" t="e">
        <f t="shared" si="2"/>
        <v>#DIV/0!</v>
      </c>
    </row>
    <row r="25" spans="1:13" s="71" customFormat="1" ht="32.1" customHeight="1" x14ac:dyDescent="0.2">
      <c r="A25" s="75">
        <v>12</v>
      </c>
      <c r="B25" s="126" t="s">
        <v>69</v>
      </c>
      <c r="C25" s="125" t="s">
        <v>72</v>
      </c>
      <c r="D25" s="126" t="s">
        <v>71</v>
      </c>
      <c r="E25" s="127"/>
      <c r="F25" s="128">
        <v>20</v>
      </c>
      <c r="G25" s="129" t="e">
        <f t="shared" ref="G25:G29" si="3">ROUND(F25/E25,1)</f>
        <v>#DIV/0!</v>
      </c>
      <c r="H25" s="130"/>
      <c r="I25" s="130"/>
      <c r="J25" s="131"/>
      <c r="K25" s="132"/>
      <c r="L25" s="133">
        <f t="shared" ref="L25:L28" si="4">ROUND(J26-(J26*K26),2)</f>
        <v>0</v>
      </c>
      <c r="M25" s="133" t="e">
        <f t="shared" ref="M25:M28" si="5">$G26*L26</f>
        <v>#DIV/0!</v>
      </c>
    </row>
    <row r="26" spans="1:13" s="71" customFormat="1" ht="32.1" customHeight="1" x14ac:dyDescent="0.2">
      <c r="A26" s="66">
        <v>13</v>
      </c>
      <c r="B26" s="126" t="s">
        <v>133</v>
      </c>
      <c r="C26" s="125" t="s">
        <v>139</v>
      </c>
      <c r="D26" s="126"/>
      <c r="E26" s="127"/>
      <c r="F26" s="128">
        <v>1</v>
      </c>
      <c r="G26" s="129" t="e">
        <f t="shared" si="3"/>
        <v>#DIV/0!</v>
      </c>
      <c r="H26" s="130"/>
      <c r="I26" s="130"/>
      <c r="J26" s="131"/>
      <c r="K26" s="132"/>
      <c r="L26" s="133">
        <f t="shared" si="4"/>
        <v>0</v>
      </c>
      <c r="M26" s="133" t="e">
        <f t="shared" si="5"/>
        <v>#DIV/0!</v>
      </c>
    </row>
    <row r="27" spans="1:13" s="71" customFormat="1" ht="32.1" customHeight="1" x14ac:dyDescent="0.2">
      <c r="A27" s="75">
        <v>14</v>
      </c>
      <c r="B27" s="126" t="s">
        <v>33</v>
      </c>
      <c r="C27" s="125" t="s">
        <v>34</v>
      </c>
      <c r="D27" s="126"/>
      <c r="E27" s="127"/>
      <c r="F27" s="128">
        <v>2</v>
      </c>
      <c r="G27" s="129" t="e">
        <f t="shared" si="3"/>
        <v>#DIV/0!</v>
      </c>
      <c r="H27" s="130"/>
      <c r="I27" s="130"/>
      <c r="J27" s="131"/>
      <c r="K27" s="132"/>
      <c r="L27" s="133">
        <f t="shared" si="4"/>
        <v>0</v>
      </c>
      <c r="M27" s="133" t="e">
        <f t="shared" si="5"/>
        <v>#DIV/0!</v>
      </c>
    </row>
    <row r="28" spans="1:13" s="71" customFormat="1" ht="32.1" customHeight="1" x14ac:dyDescent="0.2">
      <c r="A28" s="66">
        <v>15</v>
      </c>
      <c r="B28" s="126" t="s">
        <v>134</v>
      </c>
      <c r="C28" s="125" t="s">
        <v>135</v>
      </c>
      <c r="D28" s="126"/>
      <c r="E28" s="127"/>
      <c r="F28" s="128">
        <v>5</v>
      </c>
      <c r="G28" s="129" t="e">
        <f t="shared" si="3"/>
        <v>#DIV/0!</v>
      </c>
      <c r="H28" s="130"/>
      <c r="I28" s="130"/>
      <c r="J28" s="131"/>
      <c r="K28" s="132"/>
      <c r="L28" s="133">
        <f t="shared" si="4"/>
        <v>0</v>
      </c>
      <c r="M28" s="133" t="e">
        <f t="shared" si="5"/>
        <v>#DIV/0!</v>
      </c>
    </row>
    <row r="29" spans="1:13" s="71" customFormat="1" ht="32.1" customHeight="1" x14ac:dyDescent="0.2">
      <c r="A29" s="75">
        <v>16</v>
      </c>
      <c r="B29" s="126" t="s">
        <v>70</v>
      </c>
      <c r="C29" s="125" t="s">
        <v>73</v>
      </c>
      <c r="D29" s="126"/>
      <c r="E29" s="127"/>
      <c r="F29" s="128">
        <v>20</v>
      </c>
      <c r="G29" s="129" t="e">
        <f t="shared" si="3"/>
        <v>#DIV/0!</v>
      </c>
      <c r="H29" s="130"/>
      <c r="I29" s="130"/>
      <c r="J29" s="131"/>
      <c r="K29" s="132"/>
      <c r="L29" s="133" t="e">
        <f>ROUND(#REF!-(#REF!*#REF!),2)</f>
        <v>#REF!</v>
      </c>
      <c r="M29" s="133" t="e">
        <f>#REF!*#REF!</f>
        <v>#REF!</v>
      </c>
    </row>
    <row r="30" spans="1:13" s="71" customFormat="1" x14ac:dyDescent="0.2">
      <c r="A30" s="67"/>
      <c r="B30" s="110"/>
      <c r="C30" s="111"/>
      <c r="D30" s="67"/>
      <c r="E30" s="69"/>
      <c r="F30" s="34"/>
      <c r="G30" s="68"/>
      <c r="H30" s="68"/>
      <c r="I30" s="68"/>
      <c r="J30" s="68"/>
      <c r="K30" s="70"/>
      <c r="L30" s="112"/>
      <c r="M30" s="112"/>
    </row>
    <row r="31" spans="1:13" s="71" customFormat="1" x14ac:dyDescent="0.2">
      <c r="A31" s="67"/>
      <c r="B31" s="110"/>
      <c r="C31" s="111"/>
      <c r="D31" s="67"/>
      <c r="E31" s="69"/>
      <c r="F31" s="34"/>
      <c r="G31" s="68"/>
      <c r="H31" s="68"/>
      <c r="I31" s="68"/>
      <c r="J31" s="68"/>
      <c r="K31" s="70"/>
      <c r="L31" s="112"/>
      <c r="M31" s="112"/>
    </row>
    <row r="32" spans="1:13" s="91" customFormat="1" ht="24.95" customHeight="1" x14ac:dyDescent="0.25">
      <c r="A32" s="113"/>
      <c r="B32" s="114"/>
      <c r="C32" s="98" t="s">
        <v>78</v>
      </c>
      <c r="D32" s="99"/>
      <c r="E32" s="99"/>
      <c r="F32" s="99"/>
      <c r="G32" s="99"/>
      <c r="H32" s="99"/>
      <c r="I32" s="99"/>
      <c r="J32" s="100"/>
      <c r="K32" s="100"/>
      <c r="L32" s="99"/>
      <c r="M32" s="101" t="e">
        <f>SUM(Table3[[#All],[Column5]])</f>
        <v>#DIV/0!</v>
      </c>
    </row>
    <row r="33" spans="1:13" s="91" customFormat="1" ht="24.95" customHeight="1" x14ac:dyDescent="0.25">
      <c r="A33" s="115"/>
      <c r="B33" s="116"/>
      <c r="C33" s="102" t="s">
        <v>79</v>
      </c>
      <c r="D33" s="103"/>
      <c r="E33" s="103"/>
      <c r="F33" s="103"/>
      <c r="G33" s="103"/>
      <c r="H33" s="103"/>
      <c r="I33" s="103"/>
      <c r="J33" s="104"/>
      <c r="K33" s="104"/>
      <c r="L33" s="103"/>
      <c r="M33" s="105" t="e">
        <f>ROUND(M32*0.25,2)</f>
        <v>#DIV/0!</v>
      </c>
    </row>
    <row r="34" spans="1:13" s="91" customFormat="1" ht="24.95" customHeight="1" x14ac:dyDescent="0.25">
      <c r="A34" s="117"/>
      <c r="B34" s="118"/>
      <c r="C34" s="106" t="s">
        <v>80</v>
      </c>
      <c r="D34" s="107"/>
      <c r="E34" s="107"/>
      <c r="F34" s="107"/>
      <c r="G34" s="107"/>
      <c r="H34" s="107"/>
      <c r="I34" s="107"/>
      <c r="J34" s="108"/>
      <c r="K34" s="108"/>
      <c r="L34" s="107"/>
      <c r="M34" s="109" t="e">
        <f>M32+M33</f>
        <v>#DIV/0!</v>
      </c>
    </row>
    <row r="36" spans="1:13" ht="15" x14ac:dyDescent="0.25">
      <c r="A36" s="139" t="s">
        <v>81</v>
      </c>
      <c r="B36" s="139"/>
      <c r="C36" s="139"/>
      <c r="D36" s="139"/>
      <c r="E36" s="139"/>
      <c r="F36" s="139"/>
      <c r="G36" s="139"/>
      <c r="H36" s="139" t="s">
        <v>100</v>
      </c>
      <c r="I36" s="139"/>
      <c r="J36" s="139"/>
      <c r="K36" s="139"/>
      <c r="L36" s="139"/>
      <c r="M36" s="139"/>
    </row>
    <row r="37" spans="1:13" ht="15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ht="15" x14ac:dyDescent="0.25">
      <c r="A38" s="140"/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0"/>
      <c r="M38" s="140"/>
    </row>
    <row r="39" spans="1:13" ht="15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x14ac:dyDescent="0.2">
      <c r="G40" s="119" t="s">
        <v>82</v>
      </c>
    </row>
  </sheetData>
  <mergeCells count="22">
    <mergeCell ref="A36:G36"/>
    <mergeCell ref="H36:M36"/>
    <mergeCell ref="A38:G38"/>
    <mergeCell ref="H38:M38"/>
    <mergeCell ref="E1:M1"/>
    <mergeCell ref="E2:M2"/>
    <mergeCell ref="E3:M3"/>
    <mergeCell ref="E4:M4"/>
    <mergeCell ref="E5:M5"/>
    <mergeCell ref="E6:M6"/>
    <mergeCell ref="E7:M7"/>
    <mergeCell ref="E8:M8"/>
    <mergeCell ref="A4:D4"/>
    <mergeCell ref="A5:D5"/>
    <mergeCell ref="A6:D6"/>
    <mergeCell ref="A1:D1"/>
    <mergeCell ref="A2:D2"/>
    <mergeCell ref="A3:D3"/>
    <mergeCell ref="A8:D8"/>
    <mergeCell ref="A11:I11"/>
    <mergeCell ref="A10:I10"/>
    <mergeCell ref="A7:D7"/>
  </mergeCells>
  <phoneticPr fontId="3" type="noConversion"/>
  <pageMargins left="7.874015748031496E-2" right="7.874015748031496E-2" top="0.39370078740157483" bottom="0.39370078740157483" header="0.31496062992125984" footer="0.31496062992125984"/>
  <pageSetup paperSize="9" scale="69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GR.1. - Lakovi i smole</vt:lpstr>
      <vt:lpstr>GR.1. - recepture</vt:lpstr>
      <vt:lpstr>GR.2 Boje,premazi i razređivač </vt:lpstr>
      <vt:lpstr>'GR.1. - Lakovi i smole'!Print_Area</vt:lpstr>
      <vt:lpstr>'GR.1. - recepture'!Print_Area</vt:lpstr>
      <vt:lpstr>'GR.1. - Lakovi i smole'!Print_Titles</vt:lpstr>
      <vt:lpstr>'GR.1. - recepture'!Print_Titles</vt:lpstr>
      <vt:lpstr>'GR.2 Boje,premazi i razređivač '!Print_Titles</vt:lpstr>
    </vt:vector>
  </TitlesOfParts>
  <Company>KD Autotrolej d.o.o. Rijeka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ruzic-svob</dc:creator>
  <cp:lastModifiedBy>Pekić Matko</cp:lastModifiedBy>
  <cp:lastPrinted>2019-12-18T12:42:32Z</cp:lastPrinted>
  <dcterms:created xsi:type="dcterms:W3CDTF">2011-05-23T10:59:46Z</dcterms:created>
  <dcterms:modified xsi:type="dcterms:W3CDTF">2019-12-30T12:11:28Z</dcterms:modified>
</cp:coreProperties>
</file>